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farat\Desktop\"/>
    </mc:Choice>
  </mc:AlternateContent>
  <xr:revisionPtr revIDLastSave="0" documentId="8_{A1688EA3-2B05-4CFB-9F54-BE5E1FAD624F}" xr6:coauthVersionLast="47" xr6:coauthVersionMax="47" xr10:uidLastSave="{00000000-0000-0000-0000-000000000000}"/>
  <bookViews>
    <workbookView xWindow="7500" yWindow="1236" windowWidth="17280" windowHeight="8964" activeTab="4" xr2:uid="{00000000-000D-0000-FFFF-FFFF00000000}"/>
  </bookViews>
  <sheets>
    <sheet name="Całkowita wartość punktowa" sheetId="1" r:id="rId1"/>
    <sheet name="Artykuły 1 dyscyplina" sheetId="3" r:id="rId2"/>
    <sheet name="Arykuły 2 dyscypliny" sheetId="5" r:id="rId3"/>
    <sheet name="Monografia 1 dyscyp" sheetId="4" r:id="rId4"/>
    <sheet name="monografia 2 dyscyp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5" l="1"/>
  <c r="K3" i="5"/>
  <c r="F17" i="6" l="1"/>
  <c r="H17" i="6" s="1"/>
  <c r="E17" i="6"/>
  <c r="H16" i="6"/>
  <c r="G16" i="6"/>
  <c r="I16" i="6" s="1"/>
  <c r="F16" i="6"/>
  <c r="E16" i="6"/>
  <c r="F15" i="6"/>
  <c r="H15" i="6" s="1"/>
  <c r="E15" i="6"/>
  <c r="F11" i="6"/>
  <c r="H11" i="6" s="1"/>
  <c r="E11" i="6"/>
  <c r="F10" i="6"/>
  <c r="H10" i="6" s="1"/>
  <c r="E10" i="6"/>
  <c r="F9" i="6"/>
  <c r="H9" i="6" s="1"/>
  <c r="E9" i="6"/>
  <c r="I5" i="6"/>
  <c r="H5" i="6"/>
  <c r="G5" i="6"/>
  <c r="F5" i="6"/>
  <c r="I4" i="6"/>
  <c r="H4" i="6"/>
  <c r="G4" i="6"/>
  <c r="F4" i="6"/>
  <c r="I3" i="6"/>
  <c r="H3" i="6"/>
  <c r="G3" i="6"/>
  <c r="F3" i="6"/>
  <c r="G9" i="6" l="1"/>
  <c r="I9" i="6" s="1"/>
  <c r="G15" i="6"/>
  <c r="I15" i="6" s="1"/>
  <c r="G10" i="6"/>
  <c r="I10" i="6" s="1"/>
  <c r="G17" i="6"/>
  <c r="I17" i="6" s="1"/>
  <c r="G11" i="6"/>
  <c r="I11" i="6" s="1"/>
  <c r="K5" i="5"/>
  <c r="C4" i="5"/>
  <c r="G4" i="5" s="1"/>
  <c r="C5" i="5"/>
  <c r="G5" i="5" s="1"/>
  <c r="I5" i="5" s="1"/>
  <c r="H5" i="5"/>
  <c r="M5" i="5" s="1"/>
  <c r="G7" i="5"/>
  <c r="F7" i="5"/>
  <c r="F5" i="5"/>
  <c r="F4" i="5"/>
  <c r="G3" i="5"/>
  <c r="I3" i="5" s="1"/>
  <c r="I4" i="5" l="1"/>
  <c r="J4" i="5"/>
  <c r="H4" i="5"/>
  <c r="K4" i="5" s="1"/>
  <c r="L3" i="5"/>
  <c r="J3" i="5"/>
  <c r="L5" i="5"/>
  <c r="M4" i="5"/>
  <c r="J5" i="5"/>
  <c r="L4" i="5"/>
  <c r="I7" i="5"/>
  <c r="M7" i="5" s="1"/>
  <c r="K7" i="5" l="1"/>
  <c r="F17" i="4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5" i="3"/>
  <c r="G5" i="3" s="1"/>
  <c r="I5" i="3" s="1"/>
  <c r="E4" i="3"/>
  <c r="F7" i="3"/>
  <c r="F4" i="3"/>
  <c r="G4" i="3" s="1"/>
  <c r="I4" i="3" s="1"/>
  <c r="E5" i="3"/>
  <c r="E7" i="3"/>
  <c r="F3" i="3"/>
  <c r="G3" i="3" s="1"/>
  <c r="G7" i="3" l="1"/>
  <c r="H7" i="3" s="1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I3" i="3"/>
  <c r="H3" i="3"/>
  <c r="H4" i="3"/>
  <c r="H5" i="3"/>
  <c r="I7" i="3" l="1"/>
</calcChain>
</file>

<file path=xl/sharedStrings.xml><?xml version="1.0" encoding="utf-8"?>
<sst xmlns="http://schemas.openxmlformats.org/spreadsheetml/2006/main" count="159" uniqueCount="74">
  <si>
    <t>Artykuł w czasopiśmie</t>
  </si>
  <si>
    <t>2017 - 2018 Wykaz z 2017</t>
  </si>
  <si>
    <t>Artykuł recenzyjny</t>
  </si>
  <si>
    <t>Poza wykazem</t>
  </si>
  <si>
    <t>Z wykazu czasopism</t>
  </si>
  <si>
    <t>mniej niż 20</t>
  </si>
  <si>
    <t>2017 - 2018</t>
  </si>
  <si>
    <t>Wartość punktowa artykułów naukowych</t>
  </si>
  <si>
    <t>Wartość punktowa monografii naukowych w naukach społecznych</t>
  </si>
  <si>
    <t>Typ publikacji</t>
  </si>
  <si>
    <t>10% całkowitej wartości punktowej</t>
  </si>
  <si>
    <t>przeliczeniowa wartość punktowa wg wzoru</t>
  </si>
  <si>
    <t>P - przeliczeniowa wartość punktowa publikacji (większa z liczb z kolumny E lub F)</t>
  </si>
  <si>
    <t>n/d</t>
  </si>
  <si>
    <t>monografia</t>
  </si>
  <si>
    <t>redakcja</t>
  </si>
  <si>
    <t>rozdział</t>
  </si>
  <si>
    <t>Punktacja monografii z poziomu II: Nauki społeczne: monografia 300, rodział 150, redakcja 75</t>
  </si>
  <si>
    <t>1) Punktacja monografii z poziomu I: Nauki społeczne: monografia 100, rozdział 20, redakcja 20  
2) Każdy pracownik może wykazać max etat*udział czasu pracy w dyscyplinie*2 sloty wypełnione monografiami, redakcją monografii i rozdziałami w monografii wydanymi przez wydawnictwa z poziomu I</t>
  </si>
  <si>
    <t>30 i więcej</t>
  </si>
  <si>
    <t>20 lub 25</t>
  </si>
  <si>
    <t xml:space="preserve"> 100 % punktów przyznanych za autorstwo bez względu na stosunek liczby autorów pochodzących z SGH do liczby wszystkich autorów </t>
  </si>
  <si>
    <t>Udział jednostkowy Autora w slocie (U)</t>
  </si>
  <si>
    <t>Wartość pkt slotu (Pu)</t>
  </si>
  <si>
    <t>Przeliczona wartość punktowa publikacji (P) w okresie</t>
  </si>
  <si>
    <t>Artykuł opublikowany w czasopiśmie (liczba pkt)</t>
  </si>
  <si>
    <t>przeliczeniowa wartość punktowa publikacji wg wzoru (P)</t>
  </si>
  <si>
    <t>przeliczeniowa wartość punktowa publikacji dla dyscypliny (większa z liczb z kolumny E lub F) - (P)</t>
  </si>
  <si>
    <t>część slota (udział jednostkowy autora w publikacji, kolumna I/B) - (U)</t>
  </si>
  <si>
    <t>liczba wszystkich współautorów - zarówno tych, którzy są pracownikami SGH, jak też i pochadzących spoza SGH (m)</t>
  </si>
  <si>
    <t xml:space="preserve"> liczba autorów artykułu naukowego, którzy upoważnili SGH do wykazania tego artykułu w danej dyscyplinie. Autor z tej samej dyscypliny pochodzący z innego podmiotu, jest uwzględniony tylko w m.  (k)</t>
  </si>
  <si>
    <t xml:space="preserve"> część slota (udział jednostkowy autora w publikacji, kolumna I/B)  - (U)</t>
  </si>
  <si>
    <t>całkowita wartość punktowa publikacji - (Pc)</t>
  </si>
  <si>
    <t>całkowita wartość punktowa publikacji (Pc)</t>
  </si>
  <si>
    <t xml:space="preserve"> całkowita wartość punktowa publikacji - (Pc)</t>
  </si>
  <si>
    <t>Artykuł (5 pkt)</t>
  </si>
  <si>
    <t>100 - 140 - 200</t>
  </si>
  <si>
    <t>40 - 70</t>
  </si>
  <si>
    <t>Punktacja monografii poza wykazem: monografia 20, rodział 5, redakcja 5. Liczba punktów Pc jest przydzielona w zależności od rodzaju publikacji i prestiżu wydawnictwa.</t>
  </si>
  <si>
    <t xml:space="preserve"> liczba autorów artykułu naukowego, którzy upoważnili SGH do wykazania tego artykułu w danej dyscyplinie. Autor z tej samej dyscypliny pochodzący z innego podmiotu, jest uwzględniony tylko w m  (k)</t>
  </si>
  <si>
    <t xml:space="preserve"> liczba autorów artykułu naukowego, którzy upoważnili SGH do wykazania tego artykułu w danej dyscyplinie. Autor z tej samej dyscypliny pochodzący z innego podmiotu, jest uwzględniony tylko w m (k)</t>
  </si>
  <si>
    <t xml:space="preserve">Wydawnictwo zamieszczone w wykazie wydawnictw - poziom II </t>
  </si>
  <si>
    <t>Wydawnictwo zamieszczone w wykazie wydawnictw - poziom I</t>
  </si>
  <si>
    <t>Wydawnictwo spoza wykazu MNiSW</t>
  </si>
  <si>
    <t>Monografia poza wykazem oceniona przez KEN (max 5 monografii, ocena na wniosek)</t>
  </si>
  <si>
    <t>Monografia/Redakcja/Rozdział poziom II</t>
  </si>
  <si>
    <t>Monografia/Redakcja/Rozdział poziom I</t>
  </si>
  <si>
    <t>300 / 150 / 75</t>
  </si>
  <si>
    <t>Monografia/Redakcja/Rozdział poza wykazem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</si>
  <si>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monografii baukowej albo rozdziału w monografii naukowej będacych pracownikami z jednej dyscypliny i podmiotu 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</si>
  <si>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artykułu naukowego z jednej dyscypliny i podmiotu 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</si>
  <si>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20 / 5 / 5</t>
  </si>
  <si>
    <t>25% 𝑃𝑐 (P ustalone jw.)</t>
  </si>
  <si>
    <t>25% 𝑃𝑐</t>
  </si>
  <si>
    <t xml:space="preserve">Pu - punkty dla pracownika (wartość punktowa udziału jednostkowego) </t>
  </si>
  <si>
    <r>
      <t xml:space="preserve"> liczba autorów artykułu naukowego, którzy upoważnili SGH do wykazania tego artykułu w  dyscyplinie </t>
    </r>
    <r>
      <rPr>
        <b/>
        <i/>
        <sz val="11"/>
        <color theme="0"/>
        <rFont val="Calibri"/>
        <family val="2"/>
        <charset val="238"/>
        <scheme val="minor"/>
      </rPr>
      <t>A</t>
    </r>
    <r>
      <rPr>
        <b/>
        <sz val="11"/>
        <color theme="0"/>
        <rFont val="Calibri"/>
        <family val="2"/>
        <charset val="238"/>
        <scheme val="minor"/>
      </rPr>
      <t>. Autor z tej samej dyscypliny pochodzący z innego podmiotu, jest uwzględniony tylko w m.  (k</t>
    </r>
    <r>
      <rPr>
        <b/>
        <i/>
        <sz val="11"/>
        <color theme="0"/>
        <rFont val="Calibri"/>
        <family val="2"/>
        <charset val="238"/>
        <scheme val="minor"/>
      </rPr>
      <t>A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</si>
  <si>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 xml:space="preserve"> liczba autorów artykułu naukowego, którzy upoważnili SGH do wykazania tego artykułu w  dyscyplinie </t>
    </r>
    <r>
      <rPr>
        <b/>
        <i/>
        <sz val="11"/>
        <color theme="0"/>
        <rFont val="Calibri"/>
        <family val="2"/>
        <charset val="238"/>
        <scheme val="minor"/>
      </rPr>
      <t>B</t>
    </r>
    <r>
      <rPr>
        <b/>
        <sz val="11"/>
        <color theme="0"/>
        <rFont val="Calibri"/>
        <family val="2"/>
        <charset val="238"/>
        <scheme val="minor"/>
      </rPr>
      <t>. Autor z tej samej dyscypliny pochodzący z innego podmiotu, jest uwzględniony tylko w m.  (k</t>
    </r>
    <r>
      <rPr>
        <b/>
        <i/>
        <sz val="11"/>
        <color theme="0"/>
        <rFont val="Calibri"/>
        <family val="2"/>
        <charset val="238"/>
        <scheme val="minor"/>
      </rPr>
      <t>B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</si>
  <si>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 xml:space="preserve">przeliczeniowa wartość punktowa publikacji wg wzoru (P </t>
    </r>
    <r>
      <rPr>
        <b/>
        <i/>
        <sz val="11"/>
        <color theme="0"/>
        <rFont val="Calibri"/>
        <family val="2"/>
        <charset val="238"/>
        <scheme val="minor"/>
      </rPr>
      <t>A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</si>
  <si>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 xml:space="preserve">przeliczeniowa wartość punktowa publikacji wg wzoru (P </t>
    </r>
    <r>
      <rPr>
        <b/>
        <i/>
        <sz val="11"/>
        <color theme="0"/>
        <rFont val="Calibri"/>
        <family val="2"/>
        <charset val="238"/>
        <scheme val="minor"/>
      </rPr>
      <t>B</t>
    </r>
    <r>
      <rPr>
        <b/>
        <sz val="11"/>
        <color theme="0"/>
        <rFont val="Calibri"/>
        <family val="2"/>
        <charset val="238"/>
        <scheme val="minor"/>
      </rPr>
      <t>)</t>
    </r>
  </si>
  <si>
    <t>przeliczeniowa wartość punktowa publikacji dla dyscypliny (większa z liczb z kolumn G lub H) - (P)</t>
  </si>
  <si>
    <r>
      <t xml:space="preserve">część slota (udział jednostkowy autora w publikacji, kolumna I/B) - (U </t>
    </r>
    <r>
      <rPr>
        <b/>
        <i/>
        <sz val="11"/>
        <color theme="0"/>
        <rFont val="Calibri"/>
        <family val="2"/>
        <charset val="238"/>
        <scheme val="minor"/>
      </rPr>
      <t>A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</si>
  <si>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>część slota (udział jednostkowy autora w publikacji, kolumna I/B) - (U</t>
    </r>
    <r>
      <rPr>
        <b/>
        <i/>
        <sz val="11"/>
        <color theme="0"/>
        <rFont val="Calibri"/>
        <family val="2"/>
        <charset val="238"/>
        <scheme val="minor"/>
      </rPr>
      <t xml:space="preserve"> B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</si>
  <si>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 xml:space="preserve">Pu - punkty dla pracownika z dyscypliny </t>
    </r>
    <r>
      <rPr>
        <b/>
        <i/>
        <sz val="11"/>
        <color theme="0"/>
        <rFont val="Calibri"/>
        <family val="2"/>
        <charset val="238"/>
        <scheme val="minor"/>
      </rPr>
      <t>A</t>
    </r>
    <r>
      <rPr>
        <b/>
        <sz val="11"/>
        <color theme="0"/>
        <rFont val="Calibri"/>
        <family val="2"/>
        <charset val="238"/>
        <scheme val="minor"/>
      </rPr>
      <t xml:space="preserve"> (wartość punktowa udziału jednostkowego) </t>
    </r>
  </si>
  <si>
    <r>
      <t xml:space="preserve">Pu - punkty dla pracownika z dyscypliny </t>
    </r>
    <r>
      <rPr>
        <b/>
        <i/>
        <sz val="11"/>
        <color theme="0"/>
        <rFont val="Calibri"/>
        <family val="2"/>
        <charset val="238"/>
        <scheme val="minor"/>
      </rPr>
      <t>B</t>
    </r>
    <r>
      <rPr>
        <b/>
        <sz val="11"/>
        <color theme="0"/>
        <rFont val="Calibri"/>
        <family val="2"/>
        <charset val="238"/>
        <scheme val="minor"/>
      </rPr>
      <t xml:space="preserve"> (wartość punktowa udziału jednostkowego) </t>
    </r>
  </si>
  <si>
    <t>1) Punktacja monografii z poziomu I: Nauki społeczne: monografia 120, rozdział 20, redakcja 40  
2) Każdy pracownik może wykazać max etat*udział czasu pracy w dyscyplinie*2 sloty wypełnione monografiami, redakcją monografii i rozdziałami w monografii wydanymi przez wydawnictwa z poziomu I</t>
  </si>
  <si>
    <t>120 / 40 / 20</t>
  </si>
  <si>
    <t>2019 - …....</t>
  </si>
  <si>
    <t>2019 - …...</t>
  </si>
  <si>
    <t>Czasopismo naukowe i materiały konferencyjne zamieszczone w wykazie po 2019  roku</t>
  </si>
  <si>
    <t>Czasopismo naukowe i materiały konferencyjne zamieszczone w wykazie po 2019 roku</t>
  </si>
  <si>
    <t xml:space="preserve">Czasopismo naukowe i materiały konferencyjne spoza wykazu </t>
  </si>
  <si>
    <t>Całkowita watrość punktowa publikacji (Pc ) w okresie od 2017</t>
  </si>
  <si>
    <t>Przeliczona wartość punktowa publikacji  (P) w okresie od 2017</t>
  </si>
  <si>
    <t xml:space="preserve">Całkowita watrość punktowa publikacji  (Pc ) w okresie od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</si>
</sst>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748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165" fontId="8" fillId="4" borderId="1" xfId="3" applyNumberFormat="1" applyFont="1" applyBorder="1" applyAlignment="1">
      <alignment horizontal="center" vertical="center"/>
    </xf>
    <xf numFmtId="0" fontId="8" fillId="4" borderId="1" xfId="3" applyFont="1" applyBorder="1" applyAlignment="1">
      <alignment horizontal="center" vertical="center" wrapText="1"/>
    </xf>
    <xf numFmtId="165" fontId="8" fillId="4" borderId="1" xfId="3" applyNumberFormat="1" applyFont="1" applyBorder="1" applyAlignment="1">
      <alignment horizontal="center" vertical="center" wrapText="1"/>
    </xf>
    <xf numFmtId="0" fontId="1" fillId="6" borderId="1" xfId="2" applyFill="1" applyBorder="1" applyAlignment="1">
      <alignment horizontal="center" vertical="center"/>
    </xf>
    <xf numFmtId="0" fontId="1" fillId="6" borderId="1" xfId="2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20% — akcent 1" xfId="2" builtinId="30"/>
    <cellStyle name="60% — akcent 1" xfId="3" builtinId="32"/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251E5A"/>
      <color rgb="FF0074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1078231</xdr:colOff>
      <xdr:row>6</xdr:row>
      <xdr:rowOff>338137</xdr:rowOff>
    </xdr:from>
    <xdr:ext cx="45719" cy="8096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7AB9485-130C-44F1-B552-E2B46A8DF3E5}"/>
            </a:ext>
          </a:extLst>
        </xdr:cNvPr>
        <xdr:cNvSpPr txBox="1"/>
      </xdr:nvSpPr>
      <xdr:spPr>
        <a:xfrm flipH="1">
          <a:off x="8688706" y="3033712"/>
          <a:ext cx="45719" cy="80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742950</xdr:colOff>
      <xdr:row>6</xdr:row>
      <xdr:rowOff>147637</xdr:rowOff>
    </xdr:from>
    <xdr:ext cx="2360582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62780A0-3F24-4645-85A4-BD3A37AFF54F}"/>
                </a:ext>
              </a:extLst>
            </xdr:cNvPr>
            <xdr:cNvSpPr txBox="1"/>
          </xdr:nvSpPr>
          <xdr:spPr>
            <a:xfrm>
              <a:off x="6448425" y="2843212"/>
              <a:ext cx="2360582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den>
                        </m:f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  </m:t>
                        </m:r>
                      </m:e>
                    </m:rad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pl-PL" sz="1100" b="0" i="0">
                        <a:latin typeface="Cambria Math" panose="02040503050406030204" pitchFamily="18" charset="0"/>
                      </a:rPr>
                      <m:t>,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ale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niie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mniej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ż 10% </m:t>
                    </m:r>
                    <m:sSub>
                      <m:sSubPr>
                        <m:ctrlPr>
                          <a:rPr lang="pl-PL" sz="110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62780A0-3F24-4645-85A4-BD3A37AFF54F}"/>
                </a:ext>
              </a:extLst>
            </xdr:cNvPr>
            <xdr:cNvSpPr txBox="1"/>
          </xdr:nvSpPr>
          <xdr:spPr>
            <a:xfrm>
              <a:off x="6448425" y="2843212"/>
              <a:ext cx="2360582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〖</a:t>
              </a:r>
              <a:r>
                <a:rPr lang="pl-PL" sz="1100" b="0" i="0">
                  <a:latin typeface="Cambria Math" panose="02040503050406030204" pitchFamily="18" charset="0"/>
                </a:rPr>
                <a:t>𝑃=𝑃〗_𝑐∗√(𝑘/𝑚   )  ", 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ale niie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mniej niż 10% "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742950</xdr:colOff>
      <xdr:row>8</xdr:row>
      <xdr:rowOff>152400</xdr:rowOff>
    </xdr:from>
    <xdr:ext cx="2107115" cy="2437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pole tekstowe 13">
              <a:extLst>
                <a:ext uri="{FF2B5EF4-FFF2-40B4-BE49-F238E27FC236}">
                  <a16:creationId xmlns:a16="http://schemas.microsoft.com/office/drawing/2014/main" id="{F11008DE-6866-4181-BB65-9B8B425D5A6C}"/>
                </a:ext>
              </a:extLst>
            </xdr:cNvPr>
            <xdr:cNvSpPr txBox="1"/>
          </xdr:nvSpPr>
          <xdr:spPr>
            <a:xfrm>
              <a:off x="6448425" y="3629025"/>
              <a:ext cx="2107115" cy="243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l-PL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  <m:r>
                        <a:rPr lang="pl-PL" sz="1100" b="0" i="1">
                          <a:latin typeface="Cambria Math" panose="02040503050406030204" pitchFamily="18" charset="0"/>
                        </a:rPr>
                        <m:t>=</m:t>
                      </m:r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  <m:r>
                    <a:rPr lang="pl-PL" sz="1100" b="0" i="1">
                      <a:latin typeface="Cambria Math" panose="02040503050406030204" pitchFamily="18" charset="0"/>
                    </a:rPr>
                    <m:t>∗</m:t>
                  </m:r>
                  <m:f>
                    <m:fPr>
                      <m:ctrlPr>
                        <a:rPr lang="pl-PL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𝑘</m:t>
                      </m:r>
                    </m:num>
                    <m:den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𝑚</m:t>
                      </m:r>
                    </m:den>
                  </m:f>
                </m:oMath>
              </a14:m>
              <a:r>
                <a:rPr lang="pl-PL" sz="1100"/>
                <a:t>, ale nie</a:t>
              </a:r>
              <a:r>
                <a:rPr lang="pl-PL" sz="1100" baseline="0"/>
                <a:t> mniej niż 10% </a:t>
              </a:r>
              <a14:m>
                <m:oMath xmlns:m="http://schemas.openxmlformats.org/officeDocument/2006/math">
                  <m:sSub>
                    <m:sSubPr>
                      <m:ctrlPr>
                        <a:rPr lang="pl-PL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l-PL" sz="11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lang="pl-PL" sz="11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</m:t>
                      </m:r>
                    </m:sub>
                  </m:sSub>
                </m:oMath>
              </a14:m>
              <a:r>
                <a:rPr lang="pl-PL" sz="1100" baseline="0"/>
                <a:t> </a:t>
              </a:r>
              <a:endParaRPr lang="pl-PL" sz="1100"/>
            </a:p>
          </xdr:txBody>
        </xdr:sp>
      </mc:Choice>
      <mc:Fallback xmlns="">
        <xdr:sp macro="" textlink="">
          <xdr:nvSpPr>
            <xdr:cNvPr id="14" name="pole tekstowe 13">
              <a:extLst>
                <a:ext uri="{FF2B5EF4-FFF2-40B4-BE49-F238E27FC236}">
                  <a16:creationId xmlns:a16="http://schemas.microsoft.com/office/drawing/2014/main" id="{F11008DE-6866-4181-BB65-9B8B425D5A6C}"/>
                </a:ext>
              </a:extLst>
            </xdr:cNvPr>
            <xdr:cNvSpPr txBox="1"/>
          </xdr:nvSpPr>
          <xdr:spPr>
            <a:xfrm>
              <a:off x="6448425" y="3629025"/>
              <a:ext cx="2107115" cy="243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〖</a:t>
              </a:r>
              <a:r>
                <a:rPr lang="pl-PL" sz="1100" b="0" i="0">
                  <a:latin typeface="Cambria Math" panose="02040503050406030204" pitchFamily="18" charset="0"/>
                </a:rPr>
                <a:t>𝑃=𝑃〗_𝑐∗𝑘/𝑚</a:t>
              </a:r>
              <a:r>
                <a:rPr lang="pl-PL" sz="1100"/>
                <a:t>, ale nie</a:t>
              </a:r>
              <a:r>
                <a:rPr lang="pl-PL" sz="1100" baseline="0"/>
                <a:t> mniej niż 10%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𝑃_𝑐</a:t>
              </a:r>
              <a:r>
                <a:rPr lang="pl-PL" sz="1100" baseline="0"/>
                <a:t> 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5</xdr:col>
      <xdr:colOff>523875</xdr:colOff>
      <xdr:row>6</xdr:row>
      <xdr:rowOff>23812</xdr:rowOff>
    </xdr:from>
    <xdr:ext cx="649345" cy="346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pole tekstowe 14">
              <a:extLst>
                <a:ext uri="{FF2B5EF4-FFF2-40B4-BE49-F238E27FC236}">
                  <a16:creationId xmlns:a16="http://schemas.microsoft.com/office/drawing/2014/main" id="{7EC26EA8-5AC3-4AD9-A34B-D1B02DACFCDE}"/>
                </a:ext>
              </a:extLst>
            </xdr:cNvPr>
            <xdr:cNvSpPr txBox="1"/>
          </xdr:nvSpPr>
          <xdr:spPr>
            <a:xfrm>
              <a:off x="10048875" y="2719387"/>
              <a:ext cx="649345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b>
                          <m:sSub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5" name="pole tekstowe 14">
              <a:extLst>
                <a:ext uri="{FF2B5EF4-FFF2-40B4-BE49-F238E27FC236}">
                  <a16:creationId xmlns:a16="http://schemas.microsoft.com/office/drawing/2014/main" id="{7EC26EA8-5AC3-4AD9-A34B-D1B02DACFCDE}"/>
                </a:ext>
              </a:extLst>
            </xdr:cNvPr>
            <xdr:cNvSpPr txBox="1"/>
          </xdr:nvSpPr>
          <xdr:spPr>
            <a:xfrm>
              <a:off x="10048875" y="2719387"/>
              <a:ext cx="649345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𝑈=𝑃/𝑃_𝑐 ∗1/𝑘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571500</xdr:colOff>
      <xdr:row>6</xdr:row>
      <xdr:rowOff>100012</xdr:rowOff>
    </xdr:from>
    <xdr:ext cx="450829" cy="240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pole tekstowe 15">
              <a:extLst>
                <a:ext uri="{FF2B5EF4-FFF2-40B4-BE49-F238E27FC236}">
                  <a16:creationId xmlns:a16="http://schemas.microsoft.com/office/drawing/2014/main" id="{59311B63-CA65-479E-97B6-7314F90B2DF5}"/>
                </a:ext>
              </a:extLst>
            </xdr:cNvPr>
            <xdr:cNvSpPr txBox="1"/>
          </xdr:nvSpPr>
          <xdr:spPr>
            <a:xfrm>
              <a:off x="12001500" y="2795587"/>
              <a:ext cx="450829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baseline="0"/>
                <a:t>  </a:t>
              </a:r>
              <a14:m>
                <m:oMath xmlns:m="http://schemas.openxmlformats.org/officeDocument/2006/math">
                  <m:sSub>
                    <m:sSubPr>
                      <m:ctrlPr>
                        <a:rPr lang="pl-PL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  <m:r>
                    <a:rPr lang="pl-PL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l-PL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</m:num>
                    <m:den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𝑘</m:t>
                      </m:r>
                    </m:den>
                  </m:f>
                </m:oMath>
              </a14:m>
              <a:endParaRPr lang="pl-PL" sz="1100"/>
            </a:p>
          </xdr:txBody>
        </xdr:sp>
      </mc:Choice>
      <mc:Fallback xmlns="">
        <xdr:sp macro="" textlink="">
          <xdr:nvSpPr>
            <xdr:cNvPr id="16" name="pole tekstowe 15">
              <a:extLst>
                <a:ext uri="{FF2B5EF4-FFF2-40B4-BE49-F238E27FC236}">
                  <a16:creationId xmlns:a16="http://schemas.microsoft.com/office/drawing/2014/main" id="{59311B63-CA65-479E-97B6-7314F90B2DF5}"/>
                </a:ext>
              </a:extLst>
            </xdr:cNvPr>
            <xdr:cNvSpPr txBox="1"/>
          </xdr:nvSpPr>
          <xdr:spPr>
            <a:xfrm>
              <a:off x="12001500" y="2795587"/>
              <a:ext cx="450829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baseline="0"/>
                <a:t>  </a:t>
              </a:r>
              <a:r>
                <a:rPr lang="pl-PL" sz="1100" b="0" i="0">
                  <a:latin typeface="Cambria Math" panose="02040503050406030204" pitchFamily="18" charset="0"/>
                </a:rPr>
                <a:t>𝑃_𝑢=𝑃/𝑘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962025</xdr:colOff>
      <xdr:row>18</xdr:row>
      <xdr:rowOff>100012</xdr:rowOff>
    </xdr:from>
    <xdr:ext cx="2216184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pole tekstowe 18">
              <a:extLst>
                <a:ext uri="{FF2B5EF4-FFF2-40B4-BE49-F238E27FC236}">
                  <a16:creationId xmlns:a16="http://schemas.microsoft.com/office/drawing/2014/main" id="{C46271E9-62F2-4DA9-984C-33054B6C63D4}"/>
                </a:ext>
              </a:extLst>
            </xdr:cNvPr>
            <xdr:cNvSpPr txBox="1"/>
          </xdr:nvSpPr>
          <xdr:spPr>
            <a:xfrm>
              <a:off x="6667500" y="9205912"/>
              <a:ext cx="2216184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pl-PL" sz="1100" b="0" i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,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ale</m:t>
                    </m:r>
                    <m:r>
                      <m:rPr>
                        <m:nor/>
                      </m:rPr>
                      <a:rPr lang="pl-PL" sz="11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nie</m:t>
                    </m:r>
                    <m:r>
                      <m:rPr>
                        <m:nor/>
                      </m:rPr>
                      <a:rPr lang="pl-PL" sz="1100" i="1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mniej</m:t>
                    </m:r>
                    <m:r>
                      <m:rPr>
                        <m:nor/>
                      </m:rPr>
                      <a:rPr lang="pl-PL" sz="1100" i="1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ż</m:t>
                    </m:r>
                    <m:r>
                      <m:rPr>
                        <m:nor/>
                      </m:rPr>
                      <a:rPr lang="pl-PL" sz="1100" i="1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10%</m:t>
                    </m:r>
                    <m:r>
                      <m:rPr>
                        <m:nor/>
                      </m:rPr>
                      <a:rPr lang="pl-PL" sz="1100" i="1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pl-PL" sz="110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9" name="pole tekstowe 18">
              <a:extLst>
                <a:ext uri="{FF2B5EF4-FFF2-40B4-BE49-F238E27FC236}">
                  <a16:creationId xmlns:a16="http://schemas.microsoft.com/office/drawing/2014/main" id="{C46271E9-62F2-4DA9-984C-33054B6C63D4}"/>
                </a:ext>
              </a:extLst>
            </xdr:cNvPr>
            <xdr:cNvSpPr txBox="1"/>
          </xdr:nvSpPr>
          <xdr:spPr>
            <a:xfrm>
              <a:off x="6667500" y="9205912"/>
              <a:ext cx="2216184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〖</a:t>
              </a:r>
              <a:r>
                <a:rPr lang="pl-PL" sz="1100" b="0" i="0">
                  <a:latin typeface="Cambria Math" panose="02040503050406030204" pitchFamily="18" charset="0"/>
                </a:rPr>
                <a:t>𝑃=𝑃〗_𝑐∗𝑘/𝑚  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", 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ale nie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mniej niż 10% 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𝑃_𝑐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5</xdr:col>
      <xdr:colOff>542925</xdr:colOff>
      <xdr:row>16</xdr:row>
      <xdr:rowOff>561975</xdr:rowOff>
    </xdr:from>
    <xdr:ext cx="649345" cy="346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pole tekstowe 19">
              <a:extLst>
                <a:ext uri="{FF2B5EF4-FFF2-40B4-BE49-F238E27FC236}">
                  <a16:creationId xmlns:a16="http://schemas.microsoft.com/office/drawing/2014/main" id="{78E9C089-62E1-4B9D-AA92-53AE476848BA}"/>
                </a:ext>
              </a:extLst>
            </xdr:cNvPr>
            <xdr:cNvSpPr txBox="1"/>
          </xdr:nvSpPr>
          <xdr:spPr>
            <a:xfrm>
              <a:off x="10067925" y="7762875"/>
              <a:ext cx="649345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b>
                          <m:sSub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0" name="pole tekstowe 19">
              <a:extLst>
                <a:ext uri="{FF2B5EF4-FFF2-40B4-BE49-F238E27FC236}">
                  <a16:creationId xmlns:a16="http://schemas.microsoft.com/office/drawing/2014/main" id="{78E9C089-62E1-4B9D-AA92-53AE476848BA}"/>
                </a:ext>
              </a:extLst>
            </xdr:cNvPr>
            <xdr:cNvSpPr txBox="1"/>
          </xdr:nvSpPr>
          <xdr:spPr>
            <a:xfrm>
              <a:off x="10067925" y="7762875"/>
              <a:ext cx="649345" cy="346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𝑈=𝑃/𝑃_𝑐 ∗1/𝑘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628650</xdr:colOff>
      <xdr:row>16</xdr:row>
      <xdr:rowOff>523875</xdr:rowOff>
    </xdr:from>
    <xdr:ext cx="450829" cy="240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pole tekstowe 20">
              <a:extLst>
                <a:ext uri="{FF2B5EF4-FFF2-40B4-BE49-F238E27FC236}">
                  <a16:creationId xmlns:a16="http://schemas.microsoft.com/office/drawing/2014/main" id="{906EA228-20D5-458B-B4F5-99C25EDAA180}"/>
                </a:ext>
              </a:extLst>
            </xdr:cNvPr>
            <xdr:cNvSpPr txBox="1"/>
          </xdr:nvSpPr>
          <xdr:spPr>
            <a:xfrm>
              <a:off x="12058650" y="7724775"/>
              <a:ext cx="450829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baseline="0"/>
                <a:t>  </a:t>
              </a:r>
              <a14:m>
                <m:oMath xmlns:m="http://schemas.openxmlformats.org/officeDocument/2006/math">
                  <m:sSub>
                    <m:sSubPr>
                      <m:ctrlPr>
                        <a:rPr lang="pl-PL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  <m:r>
                    <a:rPr lang="pl-PL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l-PL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𝑃</m:t>
                      </m:r>
                    </m:num>
                    <m:den>
                      <m:r>
                        <a:rPr lang="pl-PL" sz="1100" b="0" i="1">
                          <a:latin typeface="Cambria Math" panose="02040503050406030204" pitchFamily="18" charset="0"/>
                        </a:rPr>
                        <m:t>𝑘</m:t>
                      </m:r>
                    </m:den>
                  </m:f>
                </m:oMath>
              </a14:m>
              <a:endParaRPr lang="pl-PL" sz="1100"/>
            </a:p>
          </xdr:txBody>
        </xdr:sp>
      </mc:Choice>
      <mc:Fallback xmlns="">
        <xdr:sp macro="" textlink="">
          <xdr:nvSpPr>
            <xdr:cNvPr id="21" name="pole tekstowe 20">
              <a:extLst>
                <a:ext uri="{FF2B5EF4-FFF2-40B4-BE49-F238E27FC236}">
                  <a16:creationId xmlns:a16="http://schemas.microsoft.com/office/drawing/2014/main" id="{906EA228-20D5-458B-B4F5-99C25EDAA180}"/>
                </a:ext>
              </a:extLst>
            </xdr:cNvPr>
            <xdr:cNvSpPr txBox="1"/>
          </xdr:nvSpPr>
          <xdr:spPr>
            <a:xfrm>
              <a:off x="12058650" y="7724775"/>
              <a:ext cx="450829" cy="240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baseline="0"/>
                <a:t>  </a:t>
              </a:r>
              <a:r>
                <a:rPr lang="pl-PL" sz="1100" b="0" i="0">
                  <a:latin typeface="Cambria Math" panose="02040503050406030204" pitchFamily="18" charset="0"/>
                </a:rPr>
                <a:t>𝑃_𝑢=𝑃/𝑘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809625</xdr:colOff>
      <xdr:row>16</xdr:row>
      <xdr:rowOff>238125</xdr:rowOff>
    </xdr:from>
    <xdr:ext cx="235545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pole tekstowe 11">
              <a:extLst>
                <a:ext uri="{FF2B5EF4-FFF2-40B4-BE49-F238E27FC236}">
                  <a16:creationId xmlns:a16="http://schemas.microsoft.com/office/drawing/2014/main" id="{5EC9E59C-6CF1-47CA-A268-80C4FED03D93}"/>
                </a:ext>
              </a:extLst>
            </xdr:cNvPr>
            <xdr:cNvSpPr txBox="1"/>
          </xdr:nvSpPr>
          <xdr:spPr>
            <a:xfrm>
              <a:off x="6515100" y="7439025"/>
              <a:ext cx="23554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den>
                        </m:f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  </m:t>
                        </m:r>
                      </m:e>
                    </m:rad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pl-PL" sz="1100" b="0" i="0">
                        <a:latin typeface="Cambria Math" panose="02040503050406030204" pitchFamily="18" charset="0"/>
                      </a:rPr>
                      <m:t>,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ale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nie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mniej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ż 10% </m:t>
                    </m:r>
                    <m:sSub>
                      <m:sSubPr>
                        <m:ctrlPr>
                          <a:rPr lang="pl-PL" sz="110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 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2" name="pole tekstowe 11">
              <a:extLst>
                <a:ext uri="{FF2B5EF4-FFF2-40B4-BE49-F238E27FC236}">
                  <a16:creationId xmlns:a16="http://schemas.microsoft.com/office/drawing/2014/main" id="{5EC9E59C-6CF1-47CA-A268-80C4FED03D93}"/>
                </a:ext>
              </a:extLst>
            </xdr:cNvPr>
            <xdr:cNvSpPr txBox="1"/>
          </xdr:nvSpPr>
          <xdr:spPr>
            <a:xfrm>
              <a:off x="6515100" y="7439025"/>
              <a:ext cx="23554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〖</a:t>
              </a:r>
              <a:r>
                <a:rPr lang="pl-PL" sz="1100" b="0" i="0">
                  <a:latin typeface="Cambria Math" panose="02040503050406030204" pitchFamily="18" charset="0"/>
                </a:rPr>
                <a:t>𝑃=𝑃〗_𝑐∗√(𝑘/𝑚   )  ", 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ale nie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mniej niż 10%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𝑃_𝑐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876300</xdr:colOff>
      <xdr:row>17</xdr:row>
      <xdr:rowOff>200025</xdr:rowOff>
    </xdr:from>
    <xdr:ext cx="2355452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pole tekstowe 12">
              <a:extLst>
                <a:ext uri="{FF2B5EF4-FFF2-40B4-BE49-F238E27FC236}">
                  <a16:creationId xmlns:a16="http://schemas.microsoft.com/office/drawing/2014/main" id="{DA98A3E2-EAED-4CA4-AD53-BF1FBEAA5160}"/>
                </a:ext>
              </a:extLst>
            </xdr:cNvPr>
            <xdr:cNvSpPr txBox="1"/>
          </xdr:nvSpPr>
          <xdr:spPr>
            <a:xfrm>
              <a:off x="6581775" y="8353425"/>
              <a:ext cx="2355452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b="0" i="1">
                        <a:latin typeface="Cambria Math" panose="02040503050406030204" pitchFamily="18" charset="0"/>
                      </a:rPr>
                      <m:t>∗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den>
                        </m:f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  </m:t>
                        </m:r>
                      </m:e>
                    </m:rad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pl-PL" sz="1100" b="0" i="0">
                        <a:latin typeface="Cambria Math" panose="02040503050406030204" pitchFamily="18" charset="0"/>
                      </a:rPr>
                      <m:t>,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ale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nie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mniej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ni</m:t>
                    </m:r>
                    <m:r>
                      <m:rPr>
                        <m:nor/>
                      </m:rPr>
                      <a:rPr lang="pl-PL" sz="11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ż 10%</m:t>
                    </m:r>
                    <m:r>
                      <m:rPr>
                        <m:nor/>
                      </m:rPr>
                      <a:rPr lang="pl-PL" sz="1100" i="1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lang="pl-PL" sz="110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lang="pl-PL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3" name="pole tekstowe 12">
              <a:extLst>
                <a:ext uri="{FF2B5EF4-FFF2-40B4-BE49-F238E27FC236}">
                  <a16:creationId xmlns:a16="http://schemas.microsoft.com/office/drawing/2014/main" id="{DA98A3E2-EAED-4CA4-AD53-BF1FBEAA5160}"/>
                </a:ext>
              </a:extLst>
            </xdr:cNvPr>
            <xdr:cNvSpPr txBox="1"/>
          </xdr:nvSpPr>
          <xdr:spPr>
            <a:xfrm>
              <a:off x="6581775" y="8353425"/>
              <a:ext cx="2355452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〖</a:t>
              </a:r>
              <a:r>
                <a:rPr lang="pl-PL" sz="1100" b="0" i="0">
                  <a:latin typeface="Cambria Math" panose="02040503050406030204" pitchFamily="18" charset="0"/>
                </a:rPr>
                <a:t>𝑃=𝑃〗_𝑐∗√(𝑘/𝑚   )  ", 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ale nie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mniej niż 10% </a:t>
              </a:r>
              <a:r>
                <a:rPr lang="pl-PL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pl-PL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𝑃_𝑐</a:t>
              </a:r>
              <a:endParaRPr lang="pl-PL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1895475</xdr:colOff>
      <xdr:row>0</xdr:row>
      <xdr:rowOff>685800</xdr:rowOff>
    </xdr:from>
    <xdr:ext cx="5734049" cy="275352"/>
    <xdr:sp macro="" textlink="">
      <xdr:nvSpPr>
        <xdr:cNvPr id="7" name="Objaśnienie: strzałka w dół 6">
          <a:extLst>
            <a:ext uri="{FF2B5EF4-FFF2-40B4-BE49-F238E27FC236}">
              <a16:creationId xmlns:a16="http://schemas.microsoft.com/office/drawing/2014/main" id="{2CD524ED-3A5B-437B-8AC4-9F3A2A2D2975}"/>
            </a:ext>
          </a:extLst>
        </xdr:cNvPr>
        <xdr:cNvSpPr/>
      </xdr:nvSpPr>
      <xdr:spPr>
        <a:xfrm>
          <a:off x="1895475" y="685800"/>
          <a:ext cx="5734049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1895476</xdr:colOff>
      <xdr:row>5</xdr:row>
      <xdr:rowOff>695325</xdr:rowOff>
    </xdr:from>
    <xdr:ext cx="5724524" cy="275352"/>
    <xdr:sp macro="" textlink="">
      <xdr:nvSpPr>
        <xdr:cNvPr id="10" name="Objaśnienie: strzałka w dół 9">
          <a:extLst>
            <a:ext uri="{FF2B5EF4-FFF2-40B4-BE49-F238E27FC236}">
              <a16:creationId xmlns:a16="http://schemas.microsoft.com/office/drawing/2014/main" id="{9BDE3F46-A3AB-4285-ABC1-0FD4FD6E1615}"/>
            </a:ext>
          </a:extLst>
        </xdr:cNvPr>
        <xdr:cNvSpPr/>
      </xdr:nvSpPr>
      <xdr:spPr>
        <a:xfrm>
          <a:off x="1895476" y="4114800"/>
          <a:ext cx="5724524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685800</xdr:rowOff>
    </xdr:from>
    <xdr:ext cx="5714999" cy="275352"/>
    <xdr:sp macro="" textlink="">
      <xdr:nvSpPr>
        <xdr:cNvPr id="4" name="Objaśnienie: strzałka w dół 3">
          <a:extLst>
            <a:ext uri="{FF2B5EF4-FFF2-40B4-BE49-F238E27FC236}">
              <a16:creationId xmlns:a16="http://schemas.microsoft.com/office/drawing/2014/main" id="{BD9C0835-090D-4CCC-911A-527DF1FD3C44}"/>
            </a:ext>
          </a:extLst>
        </xdr:cNvPr>
        <xdr:cNvSpPr/>
      </xdr:nvSpPr>
      <xdr:spPr>
        <a:xfrm>
          <a:off x="1914525" y="685800"/>
          <a:ext cx="5714999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5</xdr:row>
      <xdr:rowOff>695325</xdr:rowOff>
    </xdr:from>
    <xdr:ext cx="5714999" cy="275352"/>
    <xdr:sp macro="" textlink="">
      <xdr:nvSpPr>
        <xdr:cNvPr id="5" name="Objaśnienie: strzałka w dół 4">
          <a:extLst>
            <a:ext uri="{FF2B5EF4-FFF2-40B4-BE49-F238E27FC236}">
              <a16:creationId xmlns:a16="http://schemas.microsoft.com/office/drawing/2014/main" id="{C86E309A-DEBE-4E58-85E1-A192C9718CCB}"/>
            </a:ext>
          </a:extLst>
        </xdr:cNvPr>
        <xdr:cNvSpPr/>
      </xdr:nvSpPr>
      <xdr:spPr>
        <a:xfrm>
          <a:off x="1905000" y="4114800"/>
          <a:ext cx="5714999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676275</xdr:rowOff>
    </xdr:from>
    <xdr:ext cx="5734049" cy="275352"/>
    <xdr:sp macro="" textlink="">
      <xdr:nvSpPr>
        <xdr:cNvPr id="3" name="Objaśnienie: strzałka w dół 2">
          <a:extLst>
            <a:ext uri="{FF2B5EF4-FFF2-40B4-BE49-F238E27FC236}">
              <a16:creationId xmlns:a16="http://schemas.microsoft.com/office/drawing/2014/main" id="{EFE8D8C3-C7CB-4726-A417-D337E1255361}"/>
            </a:ext>
          </a:extLst>
        </xdr:cNvPr>
        <xdr:cNvSpPr/>
      </xdr:nvSpPr>
      <xdr:spPr>
        <a:xfrm>
          <a:off x="1905000" y="676275"/>
          <a:ext cx="5734049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6</xdr:row>
      <xdr:rowOff>638175</xdr:rowOff>
    </xdr:from>
    <xdr:ext cx="5715000" cy="313452"/>
    <xdr:sp macro="" textlink="">
      <xdr:nvSpPr>
        <xdr:cNvPr id="11" name="Objaśnienie: strzałka w dół 10">
          <a:extLst>
            <a:ext uri="{FF2B5EF4-FFF2-40B4-BE49-F238E27FC236}">
              <a16:creationId xmlns:a16="http://schemas.microsoft.com/office/drawing/2014/main" id="{5C391B53-6CDE-48FC-8F80-3D01C031FC10}"/>
            </a:ext>
          </a:extLst>
        </xdr:cNvPr>
        <xdr:cNvSpPr/>
      </xdr:nvSpPr>
      <xdr:spPr>
        <a:xfrm>
          <a:off x="1914525" y="4343400"/>
          <a:ext cx="5715000" cy="3134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12</xdr:row>
      <xdr:rowOff>657225</xdr:rowOff>
    </xdr:from>
    <xdr:ext cx="5705475" cy="275352"/>
    <xdr:sp macro="" textlink="">
      <xdr:nvSpPr>
        <xdr:cNvPr id="15" name="Objaśnienie: strzałka w dół 14">
          <a:extLst>
            <a:ext uri="{FF2B5EF4-FFF2-40B4-BE49-F238E27FC236}">
              <a16:creationId xmlns:a16="http://schemas.microsoft.com/office/drawing/2014/main" id="{D3F6D3FF-59A4-4049-A89D-3876D94DCF1B}"/>
            </a:ext>
          </a:extLst>
        </xdr:cNvPr>
        <xdr:cNvSpPr/>
      </xdr:nvSpPr>
      <xdr:spPr>
        <a:xfrm>
          <a:off x="1914525" y="8353425"/>
          <a:ext cx="5705475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676275</xdr:rowOff>
    </xdr:from>
    <xdr:ext cx="5734049" cy="275352"/>
    <xdr:sp macro="" textlink="">
      <xdr:nvSpPr>
        <xdr:cNvPr id="2" name="Objaśnienie: strzałka w dół 1">
          <a:extLst>
            <a:ext uri="{FF2B5EF4-FFF2-40B4-BE49-F238E27FC236}">
              <a16:creationId xmlns:a16="http://schemas.microsoft.com/office/drawing/2014/main" id="{618399CC-1E33-4521-9B82-DC9E8A5F8E8F}"/>
            </a:ext>
          </a:extLst>
        </xdr:cNvPr>
        <xdr:cNvSpPr/>
      </xdr:nvSpPr>
      <xdr:spPr>
        <a:xfrm>
          <a:off x="1905000" y="676275"/>
          <a:ext cx="5734049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6</xdr:row>
      <xdr:rowOff>638175</xdr:rowOff>
    </xdr:from>
    <xdr:ext cx="5715000" cy="313452"/>
    <xdr:sp macro="" textlink="">
      <xdr:nvSpPr>
        <xdr:cNvPr id="3" name="Objaśnienie: strzałka w dół 2">
          <a:extLst>
            <a:ext uri="{FF2B5EF4-FFF2-40B4-BE49-F238E27FC236}">
              <a16:creationId xmlns:a16="http://schemas.microsoft.com/office/drawing/2014/main" id="{053A20E8-0514-4659-89BB-04A8AB1FB781}"/>
            </a:ext>
          </a:extLst>
        </xdr:cNvPr>
        <xdr:cNvSpPr/>
      </xdr:nvSpPr>
      <xdr:spPr>
        <a:xfrm>
          <a:off x="1914525" y="4343400"/>
          <a:ext cx="5715000" cy="3134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9525</xdr:colOff>
      <xdr:row>12</xdr:row>
      <xdr:rowOff>657225</xdr:rowOff>
    </xdr:from>
    <xdr:ext cx="5705475" cy="275352"/>
    <xdr:sp macro="" textlink="">
      <xdr:nvSpPr>
        <xdr:cNvPr id="4" name="Objaśnienie: strzałka w dół 3">
          <a:extLst>
            <a:ext uri="{FF2B5EF4-FFF2-40B4-BE49-F238E27FC236}">
              <a16:creationId xmlns:a16="http://schemas.microsoft.com/office/drawing/2014/main" id="{FDDBF378-B587-4E00-BB36-404E45B8667E}"/>
            </a:ext>
          </a:extLst>
        </xdr:cNvPr>
        <xdr:cNvSpPr/>
      </xdr:nvSpPr>
      <xdr:spPr>
        <a:xfrm>
          <a:off x="1914525" y="8353425"/>
          <a:ext cx="5705475" cy="275352"/>
        </a:xfrm>
        <a:prstGeom prst="downArrowCallout">
          <a:avLst>
            <a:gd name="adj1" fmla="val 25000"/>
            <a:gd name="adj2" fmla="val 25000"/>
            <a:gd name="adj3" fmla="val 25000"/>
            <a:gd name="adj4" fmla="val 75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lang="pl-PL" sz="1100">
              <a:solidFill>
                <a:schemeClr val="tx1"/>
              </a:solidFill>
            </a:rPr>
            <a:t>wypełnia</a:t>
          </a:r>
          <a:r>
            <a:rPr lang="pl-PL" sz="1100" baseline="0">
              <a:solidFill>
                <a:schemeClr val="tx1"/>
              </a:solidFill>
            </a:rPr>
            <a:t> autor</a:t>
          </a:r>
          <a:endParaRPr lang="pl-PL" sz="110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BreakPreview" zoomScaleNormal="100" zoomScaleSheetLayoutView="100" workbookViewId="0">
      <selection activeCell="M10" sqref="M10"/>
    </sheetView>
  </sheetViews>
  <sheetFormatPr defaultRowHeight="14.4" x14ac:dyDescent="0.3"/>
  <cols>
    <col min="1" max="1" width="28.44140625" customWidth="1"/>
    <col min="2" max="4" width="28.5546875" customWidth="1"/>
    <col min="5" max="5" width="28.6640625" customWidth="1"/>
    <col min="6" max="7" width="28.5546875" customWidth="1"/>
  </cols>
  <sheetData>
    <row r="1" spans="1:7" ht="75" customHeight="1" x14ac:dyDescent="0.3">
      <c r="A1" s="22" t="s">
        <v>7</v>
      </c>
      <c r="B1" s="23"/>
      <c r="C1" s="23"/>
      <c r="D1" s="23"/>
      <c r="E1" s="23"/>
      <c r="F1" s="23"/>
      <c r="G1" s="23"/>
    </row>
    <row r="2" spans="1:7" ht="30" customHeight="1" x14ac:dyDescent="0.3">
      <c r="A2" s="41" t="s">
        <v>0</v>
      </c>
      <c r="B2" s="25" t="s">
        <v>71</v>
      </c>
      <c r="C2" s="27"/>
      <c r="D2" s="25" t="s">
        <v>24</v>
      </c>
      <c r="E2" s="27"/>
      <c r="F2" s="11" t="s">
        <v>22</v>
      </c>
      <c r="G2" s="11" t="s">
        <v>23</v>
      </c>
    </row>
    <row r="3" spans="1:7" x14ac:dyDescent="0.3">
      <c r="A3" s="41"/>
      <c r="B3" s="1" t="s">
        <v>1</v>
      </c>
      <c r="C3" s="1" t="s">
        <v>67</v>
      </c>
      <c r="D3" s="1" t="s">
        <v>6</v>
      </c>
      <c r="E3" s="1" t="s">
        <v>66</v>
      </c>
      <c r="F3" s="54"/>
      <c r="G3" s="54"/>
    </row>
    <row r="4" spans="1:7" ht="30.75" customHeight="1" x14ac:dyDescent="0.3">
      <c r="A4" s="42" t="s">
        <v>4</v>
      </c>
      <c r="B4" s="28" t="s">
        <v>19</v>
      </c>
      <c r="C4" s="1">
        <v>200</v>
      </c>
      <c r="D4" s="45" t="s">
        <v>21</v>
      </c>
      <c r="E4" s="46"/>
      <c r="F4" s="55"/>
      <c r="G4" s="55"/>
    </row>
    <row r="5" spans="1:7" ht="30.75" customHeight="1" x14ac:dyDescent="0.3">
      <c r="A5" s="43"/>
      <c r="B5" s="28"/>
      <c r="C5" s="1">
        <v>140</v>
      </c>
      <c r="D5" s="47"/>
      <c r="E5" s="48"/>
      <c r="F5" s="55"/>
      <c r="G5" s="55"/>
    </row>
    <row r="6" spans="1:7" ht="30.75" customHeight="1" x14ac:dyDescent="0.3">
      <c r="A6" s="43"/>
      <c r="B6" s="28"/>
      <c r="C6" s="1">
        <v>100</v>
      </c>
      <c r="D6" s="49"/>
      <c r="E6" s="50"/>
      <c r="F6" s="55"/>
      <c r="G6" s="55"/>
    </row>
    <row r="7" spans="1:7" ht="30.75" customHeight="1" x14ac:dyDescent="0.3">
      <c r="A7" s="43"/>
      <c r="B7" s="28" t="s">
        <v>20</v>
      </c>
      <c r="C7" s="1">
        <v>70</v>
      </c>
      <c r="D7" s="28"/>
      <c r="E7" s="28"/>
      <c r="F7" s="55"/>
      <c r="G7" s="55"/>
    </row>
    <row r="8" spans="1:7" ht="30.75" customHeight="1" x14ac:dyDescent="0.3">
      <c r="A8" s="43"/>
      <c r="B8" s="28"/>
      <c r="C8" s="1">
        <v>40</v>
      </c>
      <c r="D8" s="28"/>
      <c r="E8" s="28"/>
      <c r="F8" s="55"/>
      <c r="G8" s="55"/>
    </row>
    <row r="9" spans="1:7" ht="30.75" customHeight="1" x14ac:dyDescent="0.3">
      <c r="A9" s="44"/>
      <c r="B9" s="1" t="s">
        <v>5</v>
      </c>
      <c r="C9" s="1">
        <v>20</v>
      </c>
      <c r="D9" s="28"/>
      <c r="E9" s="28"/>
      <c r="F9" s="55"/>
      <c r="G9" s="55"/>
    </row>
    <row r="10" spans="1:7" ht="24.75" customHeight="1" x14ac:dyDescent="0.3">
      <c r="A10" s="14" t="s">
        <v>3</v>
      </c>
      <c r="B10" s="1">
        <v>5</v>
      </c>
      <c r="C10" s="1">
        <v>5</v>
      </c>
      <c r="D10" s="28"/>
      <c r="E10" s="28"/>
      <c r="F10" s="55"/>
      <c r="G10" s="55"/>
    </row>
    <row r="11" spans="1:7" ht="31.5" customHeight="1" x14ac:dyDescent="0.3">
      <c r="A11" s="14" t="s">
        <v>2</v>
      </c>
      <c r="B11" s="28" t="s">
        <v>53</v>
      </c>
      <c r="C11" s="28"/>
      <c r="D11" s="28" t="s">
        <v>52</v>
      </c>
      <c r="E11" s="28"/>
      <c r="F11" s="56"/>
      <c r="G11" s="56"/>
    </row>
    <row r="12" spans="1:7" ht="48.75" customHeight="1" x14ac:dyDescent="0.3">
      <c r="A12" s="25" t="s">
        <v>50</v>
      </c>
      <c r="B12" s="26"/>
      <c r="C12" s="26"/>
      <c r="D12" s="26"/>
      <c r="E12" s="26"/>
      <c r="F12" s="26"/>
      <c r="G12" s="27"/>
    </row>
    <row r="13" spans="1:7" ht="75" customHeight="1" x14ac:dyDescent="0.3">
      <c r="A13" s="52" t="s">
        <v>8</v>
      </c>
      <c r="B13" s="28"/>
      <c r="C13" s="28"/>
      <c r="D13" s="28"/>
      <c r="E13" s="28"/>
      <c r="F13" s="28"/>
      <c r="G13" s="53"/>
    </row>
    <row r="14" spans="1:7" ht="30" customHeight="1" x14ac:dyDescent="0.3">
      <c r="A14" s="42" t="s">
        <v>9</v>
      </c>
      <c r="B14" s="29" t="s">
        <v>73</v>
      </c>
      <c r="C14" s="30"/>
      <c r="D14" s="29" t="s">
        <v>72</v>
      </c>
      <c r="E14" s="30"/>
      <c r="F14" s="29" t="s">
        <v>22</v>
      </c>
      <c r="G14" s="29" t="s">
        <v>23</v>
      </c>
    </row>
    <row r="15" spans="1:7" x14ac:dyDescent="0.3">
      <c r="A15" s="44"/>
      <c r="B15" s="31"/>
      <c r="C15" s="32"/>
      <c r="D15" s="31"/>
      <c r="E15" s="32"/>
      <c r="F15" s="31"/>
      <c r="G15" s="31"/>
    </row>
    <row r="16" spans="1:7" ht="47.25" customHeight="1" x14ac:dyDescent="0.3">
      <c r="A16" s="13" t="s">
        <v>45</v>
      </c>
      <c r="B16" s="36" t="s">
        <v>47</v>
      </c>
      <c r="C16" s="35"/>
      <c r="D16" s="36" t="s">
        <v>21</v>
      </c>
      <c r="E16" s="35"/>
      <c r="F16" s="33"/>
      <c r="G16" s="33"/>
    </row>
    <row r="17" spans="1:7" ht="75" customHeight="1" x14ac:dyDescent="0.3">
      <c r="A17" s="13" t="s">
        <v>46</v>
      </c>
      <c r="B17" s="51" t="s">
        <v>65</v>
      </c>
      <c r="C17" s="51"/>
      <c r="D17" s="35"/>
      <c r="E17" s="35"/>
      <c r="F17" s="34"/>
      <c r="G17" s="34"/>
    </row>
    <row r="18" spans="1:7" ht="75" customHeight="1" x14ac:dyDescent="0.3">
      <c r="A18" s="13" t="s">
        <v>44</v>
      </c>
      <c r="B18" s="37">
        <v>120</v>
      </c>
      <c r="C18" s="38"/>
      <c r="D18" s="39"/>
      <c r="E18" s="40"/>
      <c r="F18" s="34"/>
      <c r="G18" s="34"/>
    </row>
    <row r="19" spans="1:7" ht="42.75" customHeight="1" x14ac:dyDescent="0.3">
      <c r="A19" s="13" t="s">
        <v>48</v>
      </c>
      <c r="B19" s="24" t="s">
        <v>51</v>
      </c>
      <c r="C19" s="24"/>
      <c r="D19" s="35"/>
      <c r="E19" s="35"/>
      <c r="F19" s="34"/>
      <c r="G19" s="34"/>
    </row>
    <row r="20" spans="1:7" ht="48.75" customHeight="1" x14ac:dyDescent="0.3">
      <c r="A20" s="25" t="s">
        <v>49</v>
      </c>
      <c r="B20" s="26"/>
      <c r="C20" s="26"/>
      <c r="D20" s="26"/>
      <c r="E20" s="26"/>
      <c r="F20" s="26"/>
      <c r="G20" s="27"/>
    </row>
  </sheetData>
  <mergeCells count="32">
    <mergeCell ref="D17:E17"/>
    <mergeCell ref="D7:E8"/>
    <mergeCell ref="D9:E10"/>
    <mergeCell ref="D11:E11"/>
    <mergeCell ref="A2:A3"/>
    <mergeCell ref="B2:C2"/>
    <mergeCell ref="D2:E2"/>
    <mergeCell ref="A4:A9"/>
    <mergeCell ref="D4:E6"/>
    <mergeCell ref="B16:C16"/>
    <mergeCell ref="B17:C17"/>
    <mergeCell ref="A13:G13"/>
    <mergeCell ref="A14:A15"/>
    <mergeCell ref="B11:C11"/>
    <mergeCell ref="F3:F11"/>
    <mergeCell ref="G3:G11"/>
    <mergeCell ref="A1:G1"/>
    <mergeCell ref="B19:C19"/>
    <mergeCell ref="A20:G20"/>
    <mergeCell ref="B4:B6"/>
    <mergeCell ref="B7:B8"/>
    <mergeCell ref="B14:C15"/>
    <mergeCell ref="D14:E15"/>
    <mergeCell ref="F14:F15"/>
    <mergeCell ref="A12:G12"/>
    <mergeCell ref="F16:F19"/>
    <mergeCell ref="G16:G19"/>
    <mergeCell ref="G14:G15"/>
    <mergeCell ref="D19:E19"/>
    <mergeCell ref="D16:E16"/>
    <mergeCell ref="B18:C18"/>
    <mergeCell ref="D18:E18"/>
  </mergeCell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showGridLines="0" workbookViewId="0">
      <selection activeCell="D14" sqref="D14"/>
    </sheetView>
  </sheetViews>
  <sheetFormatPr defaultRowHeight="14.4" x14ac:dyDescent="0.3"/>
  <cols>
    <col min="1" max="9" width="28.5546875" customWidth="1"/>
  </cols>
  <sheetData>
    <row r="1" spans="1:9" s="2" customFormat="1" ht="75" customHeight="1" x14ac:dyDescent="0.3">
      <c r="A1" s="57" t="s">
        <v>69</v>
      </c>
      <c r="B1" s="57"/>
      <c r="C1" s="57"/>
      <c r="D1" s="57"/>
      <c r="E1" s="57"/>
      <c r="F1" s="57"/>
      <c r="G1" s="57"/>
      <c r="H1" s="57"/>
      <c r="I1" s="58"/>
    </row>
    <row r="2" spans="1:9" s="2" customFormat="1" ht="126.75" customHeight="1" x14ac:dyDescent="0.3">
      <c r="A2" s="12" t="s">
        <v>25</v>
      </c>
      <c r="B2" s="12" t="s">
        <v>32</v>
      </c>
      <c r="C2" s="12" t="s">
        <v>29</v>
      </c>
      <c r="D2" s="12" t="s">
        <v>30</v>
      </c>
      <c r="E2" s="12" t="s">
        <v>10</v>
      </c>
      <c r="F2" s="12" t="s">
        <v>26</v>
      </c>
      <c r="G2" s="12" t="s">
        <v>27</v>
      </c>
      <c r="H2" s="12" t="s">
        <v>28</v>
      </c>
      <c r="I2" s="12" t="s">
        <v>54</v>
      </c>
    </row>
    <row r="3" spans="1:9" s="2" customFormat="1" ht="22.5" customHeight="1" x14ac:dyDescent="0.3">
      <c r="A3" s="12" t="s">
        <v>36</v>
      </c>
      <c r="B3" s="19">
        <v>140</v>
      </c>
      <c r="C3" s="19">
        <v>3</v>
      </c>
      <c r="D3" s="19">
        <v>3</v>
      </c>
      <c r="E3" s="4" t="s">
        <v>13</v>
      </c>
      <c r="F3" s="4">
        <f>B3</f>
        <v>140</v>
      </c>
      <c r="G3" s="16">
        <f>F3</f>
        <v>140</v>
      </c>
      <c r="H3" s="16">
        <f>G3/B3*1/D3</f>
        <v>0.33333333333333331</v>
      </c>
      <c r="I3" s="16">
        <f>G3/D3</f>
        <v>46.666666666666664</v>
      </c>
    </row>
    <row r="4" spans="1:9" s="2" customFormat="1" ht="22.5" customHeight="1" x14ac:dyDescent="0.3">
      <c r="A4" s="12" t="s">
        <v>37</v>
      </c>
      <c r="B4" s="19">
        <v>40</v>
      </c>
      <c r="C4" s="19">
        <v>2</v>
      </c>
      <c r="D4" s="19">
        <v>1</v>
      </c>
      <c r="E4" s="4">
        <f>0.1*B4</f>
        <v>4</v>
      </c>
      <c r="F4" s="10">
        <f>SQRT(D4/C4)*B4</f>
        <v>28.284271247461902</v>
      </c>
      <c r="G4" s="16">
        <f t="shared" ref="G4:G5" si="0">F4</f>
        <v>28.284271247461902</v>
      </c>
      <c r="H4" s="17">
        <f>G4/B4*1/D4</f>
        <v>0.70710678118654757</v>
      </c>
      <c r="I4" s="17">
        <f>G4/D4</f>
        <v>28.284271247461902</v>
      </c>
    </row>
    <row r="5" spans="1:9" s="2" customFormat="1" ht="22.5" customHeight="1" x14ac:dyDescent="0.3">
      <c r="A5" s="12">
        <v>20</v>
      </c>
      <c r="B5" s="19">
        <v>20</v>
      </c>
      <c r="C5" s="19">
        <v>2</v>
      </c>
      <c r="D5" s="19">
        <v>1</v>
      </c>
      <c r="E5" s="4">
        <f>0.1*B5</f>
        <v>2</v>
      </c>
      <c r="F5" s="10">
        <f>D5/C5*B5</f>
        <v>10</v>
      </c>
      <c r="G5" s="16">
        <f t="shared" si="0"/>
        <v>10</v>
      </c>
      <c r="H5" s="17">
        <f>G5/B5*1/D5</f>
        <v>0.5</v>
      </c>
      <c r="I5" s="17">
        <f>G5/D5</f>
        <v>10</v>
      </c>
    </row>
    <row r="6" spans="1:9" s="2" customFormat="1" ht="75" customHeight="1" x14ac:dyDescent="0.3">
      <c r="A6" s="57" t="s">
        <v>70</v>
      </c>
      <c r="B6" s="57"/>
      <c r="C6" s="57"/>
      <c r="D6" s="57"/>
      <c r="E6" s="57"/>
      <c r="F6" s="57"/>
      <c r="G6" s="57"/>
      <c r="H6" s="57"/>
      <c r="I6" s="58"/>
    </row>
    <row r="7" spans="1:9" s="2" customFormat="1" ht="22.5" customHeight="1" x14ac:dyDescent="0.3">
      <c r="A7" s="12" t="s">
        <v>35</v>
      </c>
      <c r="B7" s="19">
        <v>5</v>
      </c>
      <c r="C7" s="19">
        <v>11</v>
      </c>
      <c r="D7" s="19">
        <v>1</v>
      </c>
      <c r="E7" s="4">
        <f>10%*B7</f>
        <v>0.5</v>
      </c>
      <c r="F7" s="10">
        <f>D7/C7*B7</f>
        <v>0.45454545454545459</v>
      </c>
      <c r="G7" s="16">
        <f>IF(F7&lt;E7,E7,F7)</f>
        <v>0.5</v>
      </c>
      <c r="H7" s="16">
        <f>G7/B7*1/D7</f>
        <v>0.1</v>
      </c>
      <c r="I7" s="16">
        <f>G7/D7</f>
        <v>0.5</v>
      </c>
    </row>
    <row r="12" spans="1:9" x14ac:dyDescent="0.3">
      <c r="H12">
        <v>0.7</v>
      </c>
    </row>
  </sheetData>
  <mergeCells count="2">
    <mergeCell ref="A1:I1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31F5-E73C-4E17-A8D2-352332A10C51}">
  <dimension ref="A1:M7"/>
  <sheetViews>
    <sheetView workbookViewId="0">
      <selection activeCell="D25" sqref="D25"/>
    </sheetView>
  </sheetViews>
  <sheetFormatPr defaultRowHeight="14.4" x14ac:dyDescent="0.3"/>
  <cols>
    <col min="1" max="7" width="28.5546875" customWidth="1"/>
    <col min="8" max="8" width="22.88671875" customWidth="1"/>
    <col min="9" max="13" width="28.5546875" customWidth="1"/>
  </cols>
  <sheetData>
    <row r="1" spans="1:13" s="2" customFormat="1" ht="75" customHeight="1" x14ac:dyDescent="0.3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58"/>
    </row>
    <row r="2" spans="1:13" s="2" customFormat="1" ht="126.75" customHeight="1" x14ac:dyDescent="0.3">
      <c r="A2" s="20" t="s">
        <v>25</v>
      </c>
      <c r="B2" s="20" t="s">
        <v>32</v>
      </c>
      <c r="C2" s="20" t="s">
        <v>29</v>
      </c>
      <c r="D2" s="20" t="s">
        <v>55</v>
      </c>
      <c r="E2" s="20" t="s">
        <v>56</v>
      </c>
      <c r="F2" s="20" t="s">
        <v>10</v>
      </c>
      <c r="G2" s="20" t="s">
        <v>57</v>
      </c>
      <c r="H2" s="20" t="s">
        <v>58</v>
      </c>
      <c r="I2" s="20" t="s">
        <v>59</v>
      </c>
      <c r="J2" s="20" t="s">
        <v>60</v>
      </c>
      <c r="K2" s="20" t="s">
        <v>61</v>
      </c>
      <c r="L2" s="20" t="s">
        <v>62</v>
      </c>
      <c r="M2" s="20" t="s">
        <v>63</v>
      </c>
    </row>
    <row r="3" spans="1:13" s="2" customFormat="1" ht="22.5" customHeight="1" x14ac:dyDescent="0.3">
      <c r="A3" s="20" t="s">
        <v>36</v>
      </c>
      <c r="B3" s="19">
        <v>100</v>
      </c>
      <c r="C3" s="19">
        <v>3</v>
      </c>
      <c r="D3" s="19">
        <v>1</v>
      </c>
      <c r="E3" s="19">
        <v>1</v>
      </c>
      <c r="F3" s="4" t="s">
        <v>13</v>
      </c>
      <c r="G3" s="4">
        <f>B3</f>
        <v>100</v>
      </c>
      <c r="H3" s="4">
        <v>1</v>
      </c>
      <c r="I3" s="16">
        <f>G3</f>
        <v>100</v>
      </c>
      <c r="J3" s="16">
        <f>G3/B3*(1/D3)</f>
        <v>1</v>
      </c>
      <c r="K3" s="16">
        <f>G3/B3*(1/E3)</f>
        <v>1</v>
      </c>
      <c r="L3" s="16">
        <f>G3/D3</f>
        <v>100</v>
      </c>
      <c r="M3" s="16">
        <f>G3/E3</f>
        <v>100</v>
      </c>
    </row>
    <row r="4" spans="1:13" s="2" customFormat="1" ht="22.5" customHeight="1" x14ac:dyDescent="0.3">
      <c r="A4" s="20" t="s">
        <v>37</v>
      </c>
      <c r="B4" s="19">
        <v>70</v>
      </c>
      <c r="C4" s="19">
        <f t="shared" ref="C4" si="0">D4+E4</f>
        <v>3</v>
      </c>
      <c r="D4" s="19">
        <v>2</v>
      </c>
      <c r="E4" s="19">
        <v>1</v>
      </c>
      <c r="F4" s="4">
        <f>0.1*B4</f>
        <v>7</v>
      </c>
      <c r="G4" s="10">
        <f>SQRT(D4/C4)*B4</f>
        <v>57.154760664940824</v>
      </c>
      <c r="H4" s="10">
        <f>SQRT(E4/C4)*B4</f>
        <v>40.414518843273804</v>
      </c>
      <c r="I4" s="17">
        <f>G4</f>
        <v>57.154760664940824</v>
      </c>
      <c r="J4" s="16">
        <f t="shared" ref="J4:J5" si="1">G4/B4*(1/D4)</f>
        <v>0.40824829046386302</v>
      </c>
      <c r="K4" s="16">
        <f>H4/B4*(1/E4)</f>
        <v>0.57735026918962573</v>
      </c>
      <c r="L4" s="16">
        <f t="shared" ref="L4:L5" si="2">G4/D4</f>
        <v>28.577380332470412</v>
      </c>
      <c r="M4" s="16">
        <f t="shared" ref="M4:M5" si="3">H4/E4</f>
        <v>40.414518843273804</v>
      </c>
    </row>
    <row r="5" spans="1:13" s="2" customFormat="1" ht="22.5" customHeight="1" x14ac:dyDescent="0.3">
      <c r="A5" s="20">
        <v>20</v>
      </c>
      <c r="B5" s="19">
        <v>20</v>
      </c>
      <c r="C5" s="19">
        <f>D5+E5</f>
        <v>5</v>
      </c>
      <c r="D5" s="19">
        <v>3</v>
      </c>
      <c r="E5" s="19">
        <v>2</v>
      </c>
      <c r="F5" s="4">
        <f>0.1*B5</f>
        <v>2</v>
      </c>
      <c r="G5" s="10">
        <f>D5/C5*B5</f>
        <v>12</v>
      </c>
      <c r="H5" s="10">
        <f>SQRT(E5/C5)*B5</f>
        <v>12.649110640673518</v>
      </c>
      <c r="I5" s="16">
        <f t="shared" ref="I5" si="4">G5</f>
        <v>12</v>
      </c>
      <c r="J5" s="16">
        <f t="shared" si="1"/>
        <v>0.19999999999999998</v>
      </c>
      <c r="K5" s="16">
        <f>H5/B5*(1/E5)</f>
        <v>0.31622776601683794</v>
      </c>
      <c r="L5" s="16">
        <f t="shared" si="2"/>
        <v>4</v>
      </c>
      <c r="M5" s="16">
        <f t="shared" si="3"/>
        <v>6.324555320336759</v>
      </c>
    </row>
    <row r="6" spans="1:13" s="2" customFormat="1" ht="75" customHeight="1" x14ac:dyDescent="0.3">
      <c r="A6" s="57" t="s">
        <v>70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  <c r="M6" s="58"/>
    </row>
    <row r="7" spans="1:13" s="2" customFormat="1" ht="22.5" customHeight="1" x14ac:dyDescent="0.3">
      <c r="A7" s="20" t="s">
        <v>35</v>
      </c>
      <c r="B7" s="19">
        <v>5</v>
      </c>
      <c r="C7" s="19">
        <v>11</v>
      </c>
      <c r="D7" s="19">
        <v>1</v>
      </c>
      <c r="E7" s="19"/>
      <c r="F7" s="4">
        <f>10%*B7</f>
        <v>0.5</v>
      </c>
      <c r="G7" s="10">
        <f>D7/C7*B7</f>
        <v>0.45454545454545459</v>
      </c>
      <c r="H7" s="10"/>
      <c r="I7" s="16">
        <f>IF(G7&lt;F7,F7,G7)</f>
        <v>0.5</v>
      </c>
      <c r="J7" s="16"/>
      <c r="K7" s="16">
        <f>I7/B7*1/D7</f>
        <v>0.1</v>
      </c>
      <c r="L7" s="16"/>
      <c r="M7" s="16">
        <f>I7/D7</f>
        <v>0.5</v>
      </c>
    </row>
  </sheetData>
  <mergeCells count="2">
    <mergeCell ref="A1:M1"/>
    <mergeCell ref="A6:M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topLeftCell="A8" workbookViewId="0">
      <selection activeCell="A13" sqref="A13:I13"/>
    </sheetView>
  </sheetViews>
  <sheetFormatPr defaultRowHeight="14.4" x14ac:dyDescent="0.3"/>
  <cols>
    <col min="1" max="9" width="28.5546875" customWidth="1"/>
  </cols>
  <sheetData>
    <row r="1" spans="1:9" ht="75" customHeight="1" x14ac:dyDescent="0.3">
      <c r="A1" s="57" t="s">
        <v>41</v>
      </c>
      <c r="B1" s="57"/>
      <c r="C1" s="57"/>
      <c r="D1" s="57"/>
      <c r="E1" s="57"/>
      <c r="F1" s="57"/>
      <c r="G1" s="57"/>
      <c r="H1" s="57"/>
      <c r="I1" s="58"/>
    </row>
    <row r="2" spans="1:9" ht="126.75" customHeight="1" x14ac:dyDescent="0.3">
      <c r="A2" s="12" t="s">
        <v>9</v>
      </c>
      <c r="B2" s="12" t="s">
        <v>32</v>
      </c>
      <c r="C2" s="12" t="s">
        <v>29</v>
      </c>
      <c r="D2" s="12" t="s">
        <v>40</v>
      </c>
      <c r="E2" s="12" t="s">
        <v>10</v>
      </c>
      <c r="F2" s="12" t="s">
        <v>11</v>
      </c>
      <c r="G2" s="12" t="s">
        <v>27</v>
      </c>
      <c r="H2" s="12" t="s">
        <v>31</v>
      </c>
      <c r="I2" s="12" t="s">
        <v>54</v>
      </c>
    </row>
    <row r="3" spans="1:9" ht="22.5" customHeight="1" x14ac:dyDescent="0.3">
      <c r="A3" s="12" t="s">
        <v>14</v>
      </c>
      <c r="B3" s="18">
        <v>300</v>
      </c>
      <c r="C3" s="18">
        <v>1</v>
      </c>
      <c r="D3" s="18">
        <v>1</v>
      </c>
      <c r="E3" s="8" t="s">
        <v>13</v>
      </c>
      <c r="F3" s="9">
        <f>B3</f>
        <v>300</v>
      </c>
      <c r="G3" s="15">
        <f>F3</f>
        <v>300</v>
      </c>
      <c r="H3" s="15">
        <f>F3/B3*1/D3</f>
        <v>1</v>
      </c>
      <c r="I3" s="15">
        <f>F3/D3</f>
        <v>300</v>
      </c>
    </row>
    <row r="4" spans="1:9" ht="22.5" customHeight="1" x14ac:dyDescent="0.3">
      <c r="A4" s="12" t="s">
        <v>15</v>
      </c>
      <c r="B4" s="18">
        <v>150</v>
      </c>
      <c r="C4" s="18">
        <v>3</v>
      </c>
      <c r="D4" s="18">
        <v>2</v>
      </c>
      <c r="E4" s="8" t="s">
        <v>13</v>
      </c>
      <c r="F4" s="9">
        <f t="shared" ref="F4:F5" si="0">B4</f>
        <v>150</v>
      </c>
      <c r="G4" s="15">
        <f t="shared" ref="G4:G5" si="1">F4</f>
        <v>150</v>
      </c>
      <c r="H4" s="15">
        <f>F4/B4*1/D4</f>
        <v>0.5</v>
      </c>
      <c r="I4" s="15">
        <f>F4/D4</f>
        <v>75</v>
      </c>
    </row>
    <row r="5" spans="1:9" ht="22.5" customHeight="1" x14ac:dyDescent="0.3">
      <c r="A5" s="12" t="s">
        <v>16</v>
      </c>
      <c r="B5" s="18">
        <v>75</v>
      </c>
      <c r="C5" s="18">
        <v>3</v>
      </c>
      <c r="D5" s="18">
        <v>1</v>
      </c>
      <c r="E5" s="8" t="s">
        <v>13</v>
      </c>
      <c r="F5" s="9">
        <f t="shared" si="0"/>
        <v>75</v>
      </c>
      <c r="G5" s="15">
        <f t="shared" si="1"/>
        <v>75</v>
      </c>
      <c r="H5" s="15">
        <f>F5/B5*1/D5</f>
        <v>1</v>
      </c>
      <c r="I5" s="15">
        <f>F5/D5</f>
        <v>75</v>
      </c>
    </row>
    <row r="6" spans="1:9" ht="22.5" customHeight="1" x14ac:dyDescent="0.3">
      <c r="A6" s="29" t="s">
        <v>17</v>
      </c>
      <c r="B6" s="59"/>
      <c r="C6" s="59"/>
      <c r="D6" s="59"/>
      <c r="E6" s="59"/>
      <c r="F6" s="59"/>
      <c r="G6" s="59"/>
      <c r="H6" s="59"/>
      <c r="I6" s="30"/>
    </row>
    <row r="7" spans="1:9" ht="75" customHeight="1" x14ac:dyDescent="0.3">
      <c r="A7" s="60" t="s">
        <v>42</v>
      </c>
      <c r="B7" s="60"/>
      <c r="C7" s="60"/>
      <c r="D7" s="60"/>
      <c r="E7" s="60"/>
      <c r="F7" s="60"/>
      <c r="G7" s="60"/>
      <c r="H7" s="60"/>
      <c r="I7" s="61"/>
    </row>
    <row r="8" spans="1:9" ht="126.75" customHeight="1" x14ac:dyDescent="0.3">
      <c r="A8" s="12" t="s">
        <v>9</v>
      </c>
      <c r="B8" s="12" t="s">
        <v>33</v>
      </c>
      <c r="C8" s="12" t="s">
        <v>29</v>
      </c>
      <c r="D8" s="12" t="s">
        <v>39</v>
      </c>
      <c r="E8" s="12" t="s">
        <v>10</v>
      </c>
      <c r="F8" s="12" t="s">
        <v>11</v>
      </c>
      <c r="G8" s="12" t="s">
        <v>27</v>
      </c>
      <c r="H8" s="12" t="s">
        <v>28</v>
      </c>
      <c r="I8" s="12" t="s">
        <v>54</v>
      </c>
    </row>
    <row r="9" spans="1:9" ht="22.5" customHeight="1" x14ac:dyDescent="0.3">
      <c r="A9" s="12" t="s">
        <v>14</v>
      </c>
      <c r="B9" s="18">
        <v>120</v>
      </c>
      <c r="C9" s="18">
        <v>4</v>
      </c>
      <c r="D9" s="18">
        <v>3</v>
      </c>
      <c r="E9" s="8">
        <f>10%*B9</f>
        <v>12</v>
      </c>
      <c r="F9" s="9">
        <f>SQRT(D9/C9)*B9</f>
        <v>103.92304845413263</v>
      </c>
      <c r="G9" s="15">
        <f>IF(F9&lt;E9,E9,F9)</f>
        <v>103.92304845413263</v>
      </c>
      <c r="H9" s="15">
        <f>F9/B9*1/D9</f>
        <v>0.28867513459481287</v>
      </c>
      <c r="I9" s="15">
        <f>G9/D9</f>
        <v>34.641016151377542</v>
      </c>
    </row>
    <row r="10" spans="1:9" ht="22.5" customHeight="1" x14ac:dyDescent="0.3">
      <c r="A10" s="12" t="s">
        <v>15</v>
      </c>
      <c r="B10" s="18">
        <v>40</v>
      </c>
      <c r="C10" s="18">
        <v>2</v>
      </c>
      <c r="D10" s="18">
        <v>1</v>
      </c>
      <c r="E10" s="8">
        <f>10%*B10</f>
        <v>4</v>
      </c>
      <c r="F10" s="9">
        <f t="shared" ref="F10:F11" si="2">SQRT(D10/C10)*B10</f>
        <v>28.284271247461902</v>
      </c>
      <c r="G10" s="15">
        <f t="shared" ref="G10:G11" si="3">IF(F10&lt;E10,E10,F10)</f>
        <v>28.284271247461902</v>
      </c>
      <c r="H10" s="15">
        <f>F10/B10*1/D10</f>
        <v>0.70710678118654757</v>
      </c>
      <c r="I10" s="15">
        <f>G10/D10</f>
        <v>28.284271247461902</v>
      </c>
    </row>
    <row r="11" spans="1:9" ht="22.5" customHeight="1" x14ac:dyDescent="0.3">
      <c r="A11" s="12" t="s">
        <v>16</v>
      </c>
      <c r="B11" s="18">
        <v>20</v>
      </c>
      <c r="C11" s="18">
        <v>5</v>
      </c>
      <c r="D11" s="18">
        <v>1</v>
      </c>
      <c r="E11" s="8">
        <f>10%*B11</f>
        <v>2</v>
      </c>
      <c r="F11" s="9">
        <f t="shared" si="2"/>
        <v>8.9442719099991592</v>
      </c>
      <c r="G11" s="15">
        <f t="shared" si="3"/>
        <v>8.9442719099991592</v>
      </c>
      <c r="H11" s="15">
        <f>F11/B11*1/D11</f>
        <v>0.44721359549995798</v>
      </c>
      <c r="I11" s="15">
        <f>G11/D11</f>
        <v>8.9442719099991592</v>
      </c>
    </row>
    <row r="12" spans="1:9" ht="45" customHeight="1" x14ac:dyDescent="0.3">
      <c r="A12" s="25" t="s">
        <v>18</v>
      </c>
      <c r="B12" s="26"/>
      <c r="C12" s="26"/>
      <c r="D12" s="26"/>
      <c r="E12" s="26"/>
      <c r="F12" s="26"/>
      <c r="G12" s="26"/>
      <c r="H12" s="26"/>
      <c r="I12" s="27"/>
    </row>
    <row r="13" spans="1:9" ht="75" customHeight="1" x14ac:dyDescent="0.3">
      <c r="A13" s="58" t="s">
        <v>43</v>
      </c>
      <c r="B13" s="62"/>
      <c r="C13" s="62"/>
      <c r="D13" s="62"/>
      <c r="E13" s="62"/>
      <c r="F13" s="62"/>
      <c r="G13" s="62"/>
      <c r="H13" s="62"/>
      <c r="I13" s="62"/>
    </row>
    <row r="14" spans="1:9" s="7" customFormat="1" ht="126" customHeight="1" x14ac:dyDescent="0.3">
      <c r="A14" s="12" t="s">
        <v>9</v>
      </c>
      <c r="B14" s="12" t="s">
        <v>34</v>
      </c>
      <c r="C14" s="12" t="s">
        <v>29</v>
      </c>
      <c r="D14" s="12" t="s">
        <v>39</v>
      </c>
      <c r="E14" s="12" t="s">
        <v>10</v>
      </c>
      <c r="F14" s="12" t="s">
        <v>11</v>
      </c>
      <c r="G14" s="12" t="s">
        <v>12</v>
      </c>
      <c r="H14" s="12" t="s">
        <v>28</v>
      </c>
      <c r="I14" s="12" t="s">
        <v>54</v>
      </c>
    </row>
    <row r="15" spans="1:9" s="7" customFormat="1" ht="22.5" customHeight="1" x14ac:dyDescent="0.3">
      <c r="A15" s="12" t="s">
        <v>14</v>
      </c>
      <c r="B15" s="18">
        <v>20</v>
      </c>
      <c r="C15" s="18">
        <v>2</v>
      </c>
      <c r="D15" s="18">
        <v>1</v>
      </c>
      <c r="E15" s="8">
        <f>10%*B15</f>
        <v>2</v>
      </c>
      <c r="F15" s="9">
        <f>D15/C15*B15</f>
        <v>10</v>
      </c>
      <c r="G15" s="15">
        <f>IF(F15&lt;E15,E15,F15)</f>
        <v>10</v>
      </c>
      <c r="H15" s="15">
        <f>(F15/B15)*(1/D15)</f>
        <v>0.5</v>
      </c>
      <c r="I15" s="15">
        <f>G15/D15</f>
        <v>10</v>
      </c>
    </row>
    <row r="16" spans="1:9" s="7" customFormat="1" ht="22.5" customHeight="1" x14ac:dyDescent="0.3">
      <c r="A16" s="12" t="s">
        <v>15</v>
      </c>
      <c r="B16" s="18">
        <v>5</v>
      </c>
      <c r="C16" s="18">
        <v>3</v>
      </c>
      <c r="D16" s="18">
        <v>3</v>
      </c>
      <c r="E16" s="8">
        <f t="shared" ref="E16:E17" si="4">10%*B16</f>
        <v>0.5</v>
      </c>
      <c r="F16" s="9">
        <f t="shared" ref="F16:F17" si="5">D16/C16*B16</f>
        <v>5</v>
      </c>
      <c r="G16" s="15">
        <f t="shared" ref="G16:G17" si="6">IF(F16&lt;E16,E16,F16)</f>
        <v>5</v>
      </c>
      <c r="H16" s="15">
        <f>F16/B16*1/D16</f>
        <v>0.33333333333333331</v>
      </c>
      <c r="I16" s="15">
        <f>G16/D16</f>
        <v>1.6666666666666667</v>
      </c>
    </row>
    <row r="17" spans="1:9" s="7" customFormat="1" ht="22.5" customHeight="1" x14ac:dyDescent="0.3">
      <c r="A17" s="12" t="s">
        <v>16</v>
      </c>
      <c r="B17" s="18">
        <v>5</v>
      </c>
      <c r="C17" s="18">
        <v>11</v>
      </c>
      <c r="D17" s="18">
        <v>2</v>
      </c>
      <c r="E17" s="8">
        <f t="shared" si="4"/>
        <v>0.5</v>
      </c>
      <c r="F17" s="9">
        <f t="shared" si="5"/>
        <v>0.90909090909090917</v>
      </c>
      <c r="G17" s="15">
        <f t="shared" si="6"/>
        <v>0.90909090909090917</v>
      </c>
      <c r="H17" s="15">
        <f>F17/B17*1/D17</f>
        <v>9.0909090909090912E-2</v>
      </c>
      <c r="I17" s="15">
        <f>G17/D17</f>
        <v>0.45454545454545459</v>
      </c>
    </row>
    <row r="18" spans="1:9" s="7" customFormat="1" ht="58.5" customHeight="1" x14ac:dyDescent="0.3">
      <c r="A18" s="29" t="s">
        <v>38</v>
      </c>
      <c r="B18" s="59"/>
      <c r="C18" s="59"/>
      <c r="D18" s="59"/>
      <c r="E18" s="59"/>
      <c r="F18" s="59"/>
      <c r="G18" s="59"/>
      <c r="H18" s="59"/>
      <c r="I18" s="30"/>
    </row>
    <row r="19" spans="1:9" x14ac:dyDescent="0.3">
      <c r="E19" s="6"/>
      <c r="F19" s="5"/>
      <c r="G19" s="5"/>
    </row>
    <row r="20" spans="1:9" x14ac:dyDescent="0.3">
      <c r="E20" s="6"/>
      <c r="F20" s="5"/>
      <c r="G20" s="5"/>
    </row>
    <row r="21" spans="1:9" x14ac:dyDescent="0.3">
      <c r="E21" s="6"/>
      <c r="F21" s="5"/>
      <c r="G21" s="5"/>
    </row>
    <row r="22" spans="1:9" x14ac:dyDescent="0.3">
      <c r="E22" s="6"/>
      <c r="F22" s="5"/>
      <c r="G22" s="5"/>
    </row>
    <row r="23" spans="1:9" x14ac:dyDescent="0.3">
      <c r="E23" s="3"/>
      <c r="F23" s="5"/>
      <c r="G23" s="5"/>
    </row>
    <row r="24" spans="1:9" x14ac:dyDescent="0.3">
      <c r="E24" s="3"/>
      <c r="F24" s="5"/>
      <c r="G24" s="5"/>
    </row>
    <row r="25" spans="1:9" x14ac:dyDescent="0.3">
      <c r="E25" s="3"/>
      <c r="F25" s="5"/>
      <c r="G25" s="5"/>
    </row>
    <row r="26" spans="1:9" x14ac:dyDescent="0.3">
      <c r="E26" s="3"/>
      <c r="F26" s="5"/>
      <c r="G26" s="5"/>
    </row>
    <row r="27" spans="1:9" x14ac:dyDescent="0.3">
      <c r="E27" s="3"/>
      <c r="F27" s="5"/>
      <c r="G27" s="5"/>
    </row>
    <row r="28" spans="1:9" x14ac:dyDescent="0.3">
      <c r="E28" s="6"/>
      <c r="F28" s="5"/>
      <c r="G28" s="5"/>
    </row>
    <row r="29" spans="1:9" x14ac:dyDescent="0.3">
      <c r="E29" s="6"/>
      <c r="F29" s="5"/>
      <c r="G29" s="5"/>
    </row>
    <row r="30" spans="1:9" x14ac:dyDescent="0.3">
      <c r="E30" s="6"/>
      <c r="F30" s="5"/>
      <c r="G30" s="5"/>
    </row>
    <row r="31" spans="1:9" x14ac:dyDescent="0.3">
      <c r="E31" s="6"/>
      <c r="F31" s="5"/>
      <c r="G31" s="5"/>
    </row>
  </sheetData>
  <mergeCells count="6">
    <mergeCell ref="A6:I6"/>
    <mergeCell ref="A1:I1"/>
    <mergeCell ref="A7:I7"/>
    <mergeCell ref="A13:I13"/>
    <mergeCell ref="A18:I18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A69C-916C-4130-B7D5-B9C76270ACDD}">
  <dimension ref="A1:I31"/>
  <sheetViews>
    <sheetView tabSelected="1" workbookViewId="0">
      <selection activeCell="E8" sqref="E8"/>
    </sheetView>
  </sheetViews>
  <sheetFormatPr defaultRowHeight="14.4" x14ac:dyDescent="0.3"/>
  <cols>
    <col min="1" max="9" width="28.5546875" customWidth="1"/>
  </cols>
  <sheetData>
    <row r="1" spans="1:9" ht="75" customHeight="1" x14ac:dyDescent="0.3">
      <c r="A1" s="57" t="s">
        <v>41</v>
      </c>
      <c r="B1" s="57"/>
      <c r="C1" s="57"/>
      <c r="D1" s="57"/>
      <c r="E1" s="57"/>
      <c r="F1" s="57"/>
      <c r="G1" s="57"/>
      <c r="H1" s="57"/>
      <c r="I1" s="58"/>
    </row>
    <row r="2" spans="1:9" ht="126.75" customHeight="1" x14ac:dyDescent="0.3">
      <c r="A2" s="21" t="s">
        <v>9</v>
      </c>
      <c r="B2" s="21" t="s">
        <v>32</v>
      </c>
      <c r="C2" s="21" t="s">
        <v>29</v>
      </c>
      <c r="D2" s="21" t="s">
        <v>40</v>
      </c>
      <c r="E2" s="21" t="s">
        <v>10</v>
      </c>
      <c r="F2" s="21" t="s">
        <v>11</v>
      </c>
      <c r="G2" s="21" t="s">
        <v>27</v>
      </c>
      <c r="H2" s="21" t="s">
        <v>31</v>
      </c>
      <c r="I2" s="21" t="s">
        <v>54</v>
      </c>
    </row>
    <row r="3" spans="1:9" ht="22.5" customHeight="1" x14ac:dyDescent="0.3">
      <c r="A3" s="21" t="s">
        <v>14</v>
      </c>
      <c r="B3" s="18">
        <v>300</v>
      </c>
      <c r="C3" s="18">
        <v>1</v>
      </c>
      <c r="D3" s="18">
        <v>1</v>
      </c>
      <c r="E3" s="8" t="s">
        <v>13</v>
      </c>
      <c r="F3" s="9">
        <f>B3</f>
        <v>300</v>
      </c>
      <c r="G3" s="15">
        <f>F3</f>
        <v>300</v>
      </c>
      <c r="H3" s="15">
        <f>F3/B3*1/D3</f>
        <v>1</v>
      </c>
      <c r="I3" s="15">
        <f>F3/D3</f>
        <v>300</v>
      </c>
    </row>
    <row r="4" spans="1:9" ht="22.5" customHeight="1" x14ac:dyDescent="0.3">
      <c r="A4" s="21" t="s">
        <v>15</v>
      </c>
      <c r="B4" s="18">
        <v>150</v>
      </c>
      <c r="C4" s="18">
        <v>3</v>
      </c>
      <c r="D4" s="18">
        <v>2</v>
      </c>
      <c r="E4" s="8" t="s">
        <v>13</v>
      </c>
      <c r="F4" s="9">
        <f t="shared" ref="F4:F5" si="0">B4</f>
        <v>150</v>
      </c>
      <c r="G4" s="15">
        <f t="shared" ref="G4:G5" si="1">F4</f>
        <v>150</v>
      </c>
      <c r="H4" s="15">
        <f>F4/B4*1/D4</f>
        <v>0.5</v>
      </c>
      <c r="I4" s="15">
        <f>F4/D4</f>
        <v>75</v>
      </c>
    </row>
    <row r="5" spans="1:9" ht="22.5" customHeight="1" x14ac:dyDescent="0.3">
      <c r="A5" s="21" t="s">
        <v>16</v>
      </c>
      <c r="B5" s="18">
        <v>75</v>
      </c>
      <c r="C5" s="18">
        <v>3</v>
      </c>
      <c r="D5" s="18">
        <v>1</v>
      </c>
      <c r="E5" s="8" t="s">
        <v>13</v>
      </c>
      <c r="F5" s="9">
        <f t="shared" si="0"/>
        <v>75</v>
      </c>
      <c r="G5" s="15">
        <f t="shared" si="1"/>
        <v>75</v>
      </c>
      <c r="H5" s="15">
        <f>F5/B5*1/D5</f>
        <v>1</v>
      </c>
      <c r="I5" s="15">
        <f>F5/D5</f>
        <v>75</v>
      </c>
    </row>
    <row r="6" spans="1:9" ht="22.5" customHeight="1" x14ac:dyDescent="0.3">
      <c r="A6" s="29" t="s">
        <v>17</v>
      </c>
      <c r="B6" s="59"/>
      <c r="C6" s="59"/>
      <c r="D6" s="59"/>
      <c r="E6" s="59"/>
      <c r="F6" s="59"/>
      <c r="G6" s="59"/>
      <c r="H6" s="59"/>
      <c r="I6" s="30"/>
    </row>
    <row r="7" spans="1:9" ht="75" customHeight="1" x14ac:dyDescent="0.3">
      <c r="A7" s="60" t="s">
        <v>42</v>
      </c>
      <c r="B7" s="60"/>
      <c r="C7" s="60"/>
      <c r="D7" s="60"/>
      <c r="E7" s="60"/>
      <c r="F7" s="60"/>
      <c r="G7" s="60"/>
      <c r="H7" s="60"/>
      <c r="I7" s="61"/>
    </row>
    <row r="8" spans="1:9" ht="126.75" customHeight="1" x14ac:dyDescent="0.3">
      <c r="A8" s="21" t="s">
        <v>9</v>
      </c>
      <c r="B8" s="21" t="s">
        <v>33</v>
      </c>
      <c r="C8" s="21" t="s">
        <v>29</v>
      </c>
      <c r="D8" s="21" t="s">
        <v>39</v>
      </c>
      <c r="E8" s="21" t="s">
        <v>10</v>
      </c>
      <c r="F8" s="21" t="s">
        <v>11</v>
      </c>
      <c r="G8" s="21" t="s">
        <v>27</v>
      </c>
      <c r="H8" s="21" t="s">
        <v>28</v>
      </c>
      <c r="I8" s="21" t="s">
        <v>54</v>
      </c>
    </row>
    <row r="9" spans="1:9" ht="22.5" customHeight="1" x14ac:dyDescent="0.3">
      <c r="A9" s="21" t="s">
        <v>14</v>
      </c>
      <c r="B9" s="18">
        <v>120</v>
      </c>
      <c r="C9" s="18">
        <v>4</v>
      </c>
      <c r="D9" s="18">
        <v>3</v>
      </c>
      <c r="E9" s="8">
        <f>10%*B9</f>
        <v>12</v>
      </c>
      <c r="F9" s="9">
        <f>SQRT(D9/C9)*B9</f>
        <v>103.92304845413263</v>
      </c>
      <c r="G9" s="15">
        <f>IF(F9&lt;E9,E9,F9)</f>
        <v>103.92304845413263</v>
      </c>
      <c r="H9" s="15">
        <f>F9/B9*1/D9</f>
        <v>0.28867513459481287</v>
      </c>
      <c r="I9" s="15">
        <f>G9/D9</f>
        <v>34.641016151377542</v>
      </c>
    </row>
    <row r="10" spans="1:9" ht="22.5" customHeight="1" x14ac:dyDescent="0.3">
      <c r="A10" s="21" t="s">
        <v>15</v>
      </c>
      <c r="B10" s="18">
        <v>40</v>
      </c>
      <c r="C10" s="18">
        <v>2</v>
      </c>
      <c r="D10" s="18">
        <v>1</v>
      </c>
      <c r="E10" s="8">
        <f>10%*B10</f>
        <v>4</v>
      </c>
      <c r="F10" s="9">
        <f t="shared" ref="F10:F11" si="2">SQRT(D10/C10)*B10</f>
        <v>28.284271247461902</v>
      </c>
      <c r="G10" s="15">
        <f t="shared" ref="G10:G11" si="3">IF(F10&lt;E10,E10,F10)</f>
        <v>28.284271247461902</v>
      </c>
      <c r="H10" s="15">
        <f>F10/B10*1/D10</f>
        <v>0.70710678118654757</v>
      </c>
      <c r="I10" s="15">
        <f>G10/D10</f>
        <v>28.284271247461902</v>
      </c>
    </row>
    <row r="11" spans="1:9" ht="22.5" customHeight="1" x14ac:dyDescent="0.3">
      <c r="A11" s="21" t="s">
        <v>16</v>
      </c>
      <c r="B11" s="18">
        <v>20</v>
      </c>
      <c r="C11" s="18">
        <v>5</v>
      </c>
      <c r="D11" s="18">
        <v>1</v>
      </c>
      <c r="E11" s="8">
        <f>10%*B11</f>
        <v>2</v>
      </c>
      <c r="F11" s="9">
        <f t="shared" si="2"/>
        <v>8.9442719099991592</v>
      </c>
      <c r="G11" s="15">
        <f t="shared" si="3"/>
        <v>8.9442719099991592</v>
      </c>
      <c r="H11" s="15">
        <f>F11/B11*1/D11</f>
        <v>0.44721359549995798</v>
      </c>
      <c r="I11" s="15">
        <f>G11/D11</f>
        <v>8.9442719099991592</v>
      </c>
    </row>
    <row r="12" spans="1:9" ht="45" customHeight="1" x14ac:dyDescent="0.3">
      <c r="A12" s="25" t="s">
        <v>64</v>
      </c>
      <c r="B12" s="26"/>
      <c r="C12" s="26"/>
      <c r="D12" s="26"/>
      <c r="E12" s="26"/>
      <c r="F12" s="26"/>
      <c r="G12" s="26"/>
      <c r="H12" s="26"/>
      <c r="I12" s="27"/>
    </row>
    <row r="13" spans="1:9" ht="75" customHeight="1" x14ac:dyDescent="0.3">
      <c r="A13" s="58" t="s">
        <v>43</v>
      </c>
      <c r="B13" s="62"/>
      <c r="C13" s="62"/>
      <c r="D13" s="62"/>
      <c r="E13" s="62"/>
      <c r="F13" s="62"/>
      <c r="G13" s="62"/>
      <c r="H13" s="62"/>
      <c r="I13" s="62"/>
    </row>
    <row r="14" spans="1:9" s="7" customFormat="1" ht="126" customHeight="1" x14ac:dyDescent="0.3">
      <c r="A14" s="21" t="s">
        <v>9</v>
      </c>
      <c r="B14" s="21" t="s">
        <v>34</v>
      </c>
      <c r="C14" s="21" t="s">
        <v>29</v>
      </c>
      <c r="D14" s="21" t="s">
        <v>39</v>
      </c>
      <c r="E14" s="21" t="s">
        <v>10</v>
      </c>
      <c r="F14" s="21" t="s">
        <v>11</v>
      </c>
      <c r="G14" s="21" t="s">
        <v>12</v>
      </c>
      <c r="H14" s="21" t="s">
        <v>28</v>
      </c>
      <c r="I14" s="21" t="s">
        <v>54</v>
      </c>
    </row>
    <row r="15" spans="1:9" s="7" customFormat="1" ht="22.5" customHeight="1" x14ac:dyDescent="0.3">
      <c r="A15" s="21" t="s">
        <v>14</v>
      </c>
      <c r="B15" s="18">
        <v>20</v>
      </c>
      <c r="C15" s="18">
        <v>2</v>
      </c>
      <c r="D15" s="18">
        <v>1</v>
      </c>
      <c r="E15" s="8">
        <f>10%*B15</f>
        <v>2</v>
      </c>
      <c r="F15" s="9">
        <f>D15/C15*B15</f>
        <v>10</v>
      </c>
      <c r="G15" s="15">
        <f>IF(F15&lt;E15,E15,F15)</f>
        <v>10</v>
      </c>
      <c r="H15" s="15">
        <f>(F15/B15)*(1/D15)</f>
        <v>0.5</v>
      </c>
      <c r="I15" s="15">
        <f>G15/D15</f>
        <v>10</v>
      </c>
    </row>
    <row r="16" spans="1:9" s="7" customFormat="1" ht="22.5" customHeight="1" x14ac:dyDescent="0.3">
      <c r="A16" s="21" t="s">
        <v>15</v>
      </c>
      <c r="B16" s="18">
        <v>5</v>
      </c>
      <c r="C16" s="18">
        <v>3</v>
      </c>
      <c r="D16" s="18">
        <v>3</v>
      </c>
      <c r="E16" s="8">
        <f t="shared" ref="E16:E17" si="4">10%*B16</f>
        <v>0.5</v>
      </c>
      <c r="F16" s="9">
        <f t="shared" ref="F16:F17" si="5">D16/C16*B16</f>
        <v>5</v>
      </c>
      <c r="G16" s="15">
        <f t="shared" ref="G16:G17" si="6">IF(F16&lt;E16,E16,F16)</f>
        <v>5</v>
      </c>
      <c r="H16" s="15">
        <f>F16/B16*1/D16</f>
        <v>0.33333333333333331</v>
      </c>
      <c r="I16" s="15">
        <f>G16/D16</f>
        <v>1.6666666666666667</v>
      </c>
    </row>
    <row r="17" spans="1:9" s="7" customFormat="1" ht="22.5" customHeight="1" x14ac:dyDescent="0.3">
      <c r="A17" s="21" t="s">
        <v>16</v>
      </c>
      <c r="B17" s="18">
        <v>5</v>
      </c>
      <c r="C17" s="18">
        <v>11</v>
      </c>
      <c r="D17" s="18">
        <v>2</v>
      </c>
      <c r="E17" s="8">
        <f t="shared" si="4"/>
        <v>0.5</v>
      </c>
      <c r="F17" s="9">
        <f t="shared" si="5"/>
        <v>0.90909090909090917</v>
      </c>
      <c r="G17" s="15">
        <f t="shared" si="6"/>
        <v>0.90909090909090917</v>
      </c>
      <c r="H17" s="15">
        <f>F17/B17*1/D17</f>
        <v>9.0909090909090912E-2</v>
      </c>
      <c r="I17" s="15">
        <f>G17/D17</f>
        <v>0.45454545454545459</v>
      </c>
    </row>
    <row r="18" spans="1:9" s="7" customFormat="1" ht="58.5" customHeight="1" x14ac:dyDescent="0.3">
      <c r="A18" s="29" t="s">
        <v>38</v>
      </c>
      <c r="B18" s="59"/>
      <c r="C18" s="59"/>
      <c r="D18" s="59"/>
      <c r="E18" s="59"/>
      <c r="F18" s="59"/>
      <c r="G18" s="59"/>
      <c r="H18" s="59"/>
      <c r="I18" s="30"/>
    </row>
    <row r="19" spans="1:9" x14ac:dyDescent="0.3">
      <c r="E19" s="6"/>
      <c r="F19" s="5"/>
      <c r="G19" s="5"/>
    </row>
    <row r="20" spans="1:9" x14ac:dyDescent="0.3">
      <c r="E20" s="6"/>
      <c r="F20" s="5"/>
      <c r="G20" s="5"/>
    </row>
    <row r="21" spans="1:9" x14ac:dyDescent="0.3">
      <c r="E21" s="6"/>
      <c r="F21" s="5"/>
      <c r="G21" s="5"/>
    </row>
    <row r="22" spans="1:9" x14ac:dyDescent="0.3">
      <c r="E22" s="6"/>
      <c r="F22" s="5"/>
      <c r="G22" s="5"/>
    </row>
    <row r="23" spans="1:9" x14ac:dyDescent="0.3">
      <c r="E23" s="3"/>
      <c r="F23" s="5"/>
      <c r="G23" s="5"/>
    </row>
    <row r="24" spans="1:9" x14ac:dyDescent="0.3">
      <c r="E24" s="3"/>
      <c r="F24" s="5"/>
      <c r="G24" s="5"/>
    </row>
    <row r="25" spans="1:9" x14ac:dyDescent="0.3">
      <c r="E25" s="3"/>
      <c r="F25" s="5"/>
      <c r="G25" s="5"/>
    </row>
    <row r="26" spans="1:9" x14ac:dyDescent="0.3">
      <c r="E26" s="3"/>
      <c r="F26" s="5"/>
      <c r="G26" s="5"/>
    </row>
    <row r="27" spans="1:9" x14ac:dyDescent="0.3">
      <c r="E27" s="3"/>
      <c r="F27" s="5"/>
      <c r="G27" s="5"/>
    </row>
    <row r="28" spans="1:9" x14ac:dyDescent="0.3">
      <c r="E28" s="6"/>
      <c r="F28" s="5"/>
      <c r="G28" s="5"/>
    </row>
    <row r="29" spans="1:9" x14ac:dyDescent="0.3">
      <c r="E29" s="6"/>
      <c r="F29" s="5"/>
      <c r="G29" s="5"/>
    </row>
    <row r="30" spans="1:9" x14ac:dyDescent="0.3">
      <c r="E30" s="6"/>
      <c r="F30" s="5"/>
      <c r="G30" s="5"/>
    </row>
    <row r="31" spans="1:9" x14ac:dyDescent="0.3">
      <c r="E31" s="6"/>
      <c r="F31" s="5"/>
      <c r="G31" s="5"/>
    </row>
  </sheetData>
  <mergeCells count="6">
    <mergeCell ref="A18:I18"/>
    <mergeCell ref="A1:I1"/>
    <mergeCell ref="A6:I6"/>
    <mergeCell ref="A7:I7"/>
    <mergeCell ref="A12:I12"/>
    <mergeCell ref="A13:I1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8F19E45887649A999ADCF302C9CE3" ma:contentTypeVersion="15" ma:contentTypeDescription="Utwórz nowy dokument." ma:contentTypeScope="" ma:versionID="9f6f15515c4b126ab93526f3f49c9973">
  <xsd:schema xmlns:xsd="http://www.w3.org/2001/XMLSchema" xmlns:xs="http://www.w3.org/2001/XMLSchema" xmlns:p="http://schemas.microsoft.com/office/2006/metadata/properties" xmlns:ns2="d47f0119-ec72-45e2-ab79-9433fa18941a" xmlns:ns3="deace152-2301-4091-97b9-67fb92afba98" targetNamespace="http://schemas.microsoft.com/office/2006/metadata/properties" ma:root="true" ma:fieldsID="cde207c1dd879edcb7385a909934ed4b" ns2:_="" ns3:_="">
    <xsd:import namespace="d47f0119-ec72-45e2-ab79-9433fa18941a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f0119-ec72-45e2-ab79-9433fa189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d47f0119-ec72-45e2-ab79-9433fa1894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8B7278-9761-4C6C-AD4E-B0BB7C4FD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37DB32-57BE-4433-8A5E-E66753EAB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f0119-ec72-45e2-ab79-9433fa18941a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694F4-2C1A-4773-9317-6E61772C31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ace152-2301-4091-97b9-67fb92afba98"/>
    <ds:schemaRef ds:uri="d47f0119-ec72-45e2-ab79-9433fa1894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Całkowita wartość punktowa</vt:lpstr>
      <vt:lpstr>Artykuły 1 dyscyplina</vt:lpstr>
      <vt:lpstr>Arykuły 2 dyscypliny</vt:lpstr>
      <vt:lpstr>Monografia 1 dyscyp</vt:lpstr>
      <vt:lpstr>monografia 2 dyscyp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Agnieszka Farat</cp:lastModifiedBy>
  <cp:lastPrinted>2019-07-10T07:20:12Z</cp:lastPrinted>
  <dcterms:created xsi:type="dcterms:W3CDTF">2019-04-26T06:24:24Z</dcterms:created>
  <dcterms:modified xsi:type="dcterms:W3CDTF">2022-11-30T12:07:37Z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0x010100FED8F19E45887649A999ADCF302C9CE3</vt:lpwstr>
  </property>
  <property fmtid="{D5CDD505-2E9C-101B-9397-08002B2CF9AE}" pid="3" name="MediaServiceImageTags">
    <vt:lpwstr/>
  </property>
</Properties>
</file>